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SKSTATION\homes\UBI\Mallar\"/>
    </mc:Choice>
  </mc:AlternateContent>
  <xr:revisionPtr revIDLastSave="0" documentId="13_ncr:1_{80E85C03-A348-4019-B954-273C89A9047C}" xr6:coauthVersionLast="38" xr6:coauthVersionMax="38" xr10:uidLastSave="{00000000-0000-0000-0000-000000000000}"/>
  <bookViews>
    <workbookView xWindow="0" yWindow="0" windowWidth="17685" windowHeight="10980" tabRatio="397" firstSheet="9" activeTab="14" xr2:uid="{00000000-000D-0000-FFFF-FFFF00000000}"/>
  </bookViews>
  <sheets>
    <sheet name="RR2018Prognosis" sheetId="27" state="hidden" r:id="rId1"/>
    <sheet name="BRSummary" sheetId="24" state="hidden" r:id="rId2"/>
    <sheet name="BR Summary eng" sheetId="44" state="hidden" r:id="rId3"/>
    <sheet name="Prognos 2018" sheetId="92" state="hidden" r:id="rId4"/>
    <sheet name="RRsummary" sheetId="22" state="hidden" r:id="rId5"/>
    <sheet name="Inläsning RR" sheetId="7" state="hidden" r:id="rId6"/>
    <sheet name="Inläsning BR" sheetId="43" state="hidden" r:id="rId7"/>
    <sheet name="BR1801" sheetId="97" state="hidden" r:id="rId8"/>
    <sheet name="RR1801" sheetId="98" state="hidden" r:id="rId9"/>
    <sheet name="Instruktion" sheetId="102" r:id="rId10"/>
    <sheet name="Costs" sheetId="100" r:id="rId11"/>
    <sheet name="Personell" sheetId="101" r:id="rId12"/>
    <sheet name="Sales" sheetId="99" r:id="rId13"/>
    <sheet name="Cash flow" sheetId="20" r:id="rId14"/>
    <sheet name="Budget 2018-2023" sheetId="91" r:id="rId15"/>
  </sheets>
  <externalReferences>
    <externalReference r:id="rId16"/>
  </externalReferences>
  <definedNames>
    <definedName name="UmBio_AB" localSheetId="1">#REF!</definedName>
    <definedName name="UmBio_AB" localSheetId="0">#REF!</definedName>
    <definedName name="UmBio_AB" localSheetId="4">#REF!</definedName>
    <definedName name="UmBio_AB">#REF!</definedName>
    <definedName name="_xlnm.Print_Titles" localSheetId="0">RR2018Prognosis!$A:$A</definedName>
    <definedName name="_xlnm.Print_Titles" localSheetId="4">RRsummary!$A:$A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0" i="91" l="1"/>
  <c r="E40" i="91"/>
  <c r="F40" i="91"/>
  <c r="G40" i="91"/>
  <c r="H40" i="91"/>
  <c r="C40" i="91"/>
  <c r="C17" i="99" l="1"/>
  <c r="C23" i="100"/>
  <c r="B41" i="99"/>
  <c r="B40" i="99"/>
  <c r="B33" i="99"/>
  <c r="B34" i="99" s="1"/>
  <c r="B28" i="99"/>
  <c r="B23" i="99"/>
  <c r="B39" i="99" s="1"/>
  <c r="B45" i="99" s="1"/>
  <c r="B18" i="99"/>
  <c r="B17" i="99"/>
  <c r="B16" i="99"/>
  <c r="B14" i="99"/>
  <c r="B15" i="99"/>
  <c r="B13" i="99"/>
  <c r="C38" i="91" l="1"/>
  <c r="C2" i="101"/>
  <c r="G17" i="99"/>
  <c r="H17" i="99"/>
  <c r="D16" i="99" l="1"/>
  <c r="E16" i="99"/>
  <c r="F16" i="99"/>
  <c r="G16" i="99"/>
  <c r="H16" i="99"/>
  <c r="F21" i="91"/>
  <c r="D32" i="100"/>
  <c r="D21" i="91" s="1"/>
  <c r="E32" i="100"/>
  <c r="E21" i="91" s="1"/>
  <c r="F32" i="100"/>
  <c r="G32" i="100"/>
  <c r="G21" i="91" s="1"/>
  <c r="H32" i="100"/>
  <c r="H21" i="91" s="1"/>
  <c r="C32" i="100"/>
  <c r="C21" i="91" s="1"/>
  <c r="H27" i="100"/>
  <c r="H20" i="91" s="1"/>
  <c r="G27" i="100"/>
  <c r="G20" i="91" s="1"/>
  <c r="F27" i="100"/>
  <c r="F20" i="91" s="1"/>
  <c r="E27" i="100"/>
  <c r="E20" i="91" s="1"/>
  <c r="D27" i="100"/>
  <c r="D20" i="91" s="1"/>
  <c r="C27" i="100"/>
  <c r="C20" i="91" s="1"/>
  <c r="H8" i="100"/>
  <c r="H17" i="91" s="1"/>
  <c r="G8" i="100"/>
  <c r="G17" i="91" s="1"/>
  <c r="F8" i="100"/>
  <c r="F17" i="91" s="1"/>
  <c r="E8" i="100"/>
  <c r="E17" i="91" s="1"/>
  <c r="D8" i="100"/>
  <c r="D17" i="91" s="1"/>
  <c r="C8" i="100"/>
  <c r="C17" i="91" s="1"/>
  <c r="H3" i="100"/>
  <c r="H14" i="91" s="1"/>
  <c r="G3" i="100"/>
  <c r="G14" i="91" s="1"/>
  <c r="F3" i="100"/>
  <c r="F14" i="91" s="1"/>
  <c r="E3" i="100"/>
  <c r="E14" i="91" s="1"/>
  <c r="D3" i="100"/>
  <c r="D14" i="91" s="1"/>
  <c r="C3" i="100"/>
  <c r="C14" i="91" s="1"/>
  <c r="G40" i="99" l="1"/>
  <c r="D39" i="99"/>
  <c r="E39" i="99"/>
  <c r="F39" i="99"/>
  <c r="G39" i="99"/>
  <c r="H39" i="99"/>
  <c r="G51" i="99" l="1"/>
  <c r="G45" i="99"/>
  <c r="H52" i="99"/>
  <c r="H46" i="99"/>
  <c r="F51" i="99"/>
  <c r="F45" i="99"/>
  <c r="E45" i="99"/>
  <c r="E51" i="99"/>
  <c r="G52" i="99"/>
  <c r="G46" i="99"/>
  <c r="G58" i="99" s="1"/>
  <c r="H45" i="99"/>
  <c r="H51" i="99"/>
  <c r="D45" i="99"/>
  <c r="D51" i="99"/>
  <c r="G40" i="100"/>
  <c r="D54" i="100"/>
  <c r="E54" i="100"/>
  <c r="F54" i="100"/>
  <c r="G54" i="100"/>
  <c r="H54" i="100"/>
  <c r="C54" i="100"/>
  <c r="E49" i="100"/>
  <c r="F49" i="100"/>
  <c r="G49" i="100"/>
  <c r="H49" i="100"/>
  <c r="D49" i="100"/>
  <c r="C49" i="100"/>
  <c r="H58" i="99" l="1"/>
  <c r="E57" i="99"/>
  <c r="F57" i="99"/>
  <c r="G57" i="99"/>
  <c r="H57" i="99"/>
  <c r="D57" i="99"/>
  <c r="D25" i="91"/>
  <c r="E25" i="91"/>
  <c r="H25" i="91"/>
  <c r="C25" i="91"/>
  <c r="F25" i="91"/>
  <c r="G25" i="91"/>
  <c r="D24" i="91"/>
  <c r="E24" i="91"/>
  <c r="H24" i="91"/>
  <c r="C24" i="91"/>
  <c r="F24" i="91"/>
  <c r="G24" i="91"/>
  <c r="D44" i="100"/>
  <c r="D23" i="91" s="1"/>
  <c r="E44" i="100"/>
  <c r="E23" i="91" s="1"/>
  <c r="F44" i="100"/>
  <c r="F23" i="91" s="1"/>
  <c r="G44" i="100"/>
  <c r="G23" i="91" s="1"/>
  <c r="H44" i="100"/>
  <c r="H23" i="91" s="1"/>
  <c r="C44" i="100"/>
  <c r="C23" i="91" s="1"/>
  <c r="D8" i="20" l="1"/>
  <c r="E8" i="20"/>
  <c r="F8" i="20"/>
  <c r="G8" i="20"/>
  <c r="H8" i="20"/>
  <c r="C8" i="20"/>
  <c r="R64" i="24"/>
  <c r="R55" i="24"/>
  <c r="R51" i="24"/>
  <c r="R43" i="24"/>
  <c r="R40" i="24"/>
  <c r="R31" i="24"/>
  <c r="R26" i="24"/>
  <c r="R21" i="24"/>
  <c r="R16" i="24"/>
  <c r="R13" i="24"/>
  <c r="R10" i="24"/>
  <c r="F46" i="27"/>
  <c r="F47" i="27" s="1"/>
  <c r="F44" i="27"/>
  <c r="F35" i="27"/>
  <c r="F36" i="27" s="1"/>
  <c r="F30" i="27"/>
  <c r="F29" i="27"/>
  <c r="F27" i="27"/>
  <c r="F26" i="27"/>
  <c r="F25" i="27"/>
  <c r="F24" i="27"/>
  <c r="F23" i="27"/>
  <c r="F22" i="27"/>
  <c r="F21" i="27"/>
  <c r="F17" i="27"/>
  <c r="F16" i="27"/>
  <c r="F10" i="27"/>
  <c r="F9" i="27"/>
  <c r="F6" i="27"/>
  <c r="F5" i="27"/>
  <c r="F7" i="27" s="1"/>
  <c r="E47" i="27"/>
  <c r="E46" i="27"/>
  <c r="E44" i="27"/>
  <c r="E35" i="27"/>
  <c r="E36" i="27" s="1"/>
  <c r="E31" i="27"/>
  <c r="E30" i="27"/>
  <c r="E29" i="27"/>
  <c r="E27" i="27"/>
  <c r="E26" i="27"/>
  <c r="E25" i="27"/>
  <c r="E24" i="27"/>
  <c r="E23" i="27"/>
  <c r="E22" i="27"/>
  <c r="E21" i="27"/>
  <c r="E17" i="27"/>
  <c r="E16" i="27"/>
  <c r="E9" i="27"/>
  <c r="E6" i="27"/>
  <c r="E7" i="27" s="1"/>
  <c r="E5" i="27"/>
  <c r="D46" i="27"/>
  <c r="D47" i="27" s="1"/>
  <c r="D44" i="27"/>
  <c r="D36" i="27"/>
  <c r="D35" i="27"/>
  <c r="D30" i="27"/>
  <c r="D29" i="27"/>
  <c r="D27" i="27"/>
  <c r="D26" i="27"/>
  <c r="D25" i="27"/>
  <c r="D24" i="27"/>
  <c r="D23" i="27"/>
  <c r="D22" i="27"/>
  <c r="D21" i="27"/>
  <c r="D17" i="27"/>
  <c r="D16" i="27"/>
  <c r="D9" i="27"/>
  <c r="D6" i="27"/>
  <c r="D5" i="27"/>
  <c r="D7" i="27" s="1"/>
  <c r="D12" i="27" s="1"/>
  <c r="C47" i="27"/>
  <c r="C46" i="27"/>
  <c r="C44" i="27"/>
  <c r="C35" i="27"/>
  <c r="C36" i="27" s="1"/>
  <c r="C30" i="27"/>
  <c r="C29" i="27"/>
  <c r="C27" i="27"/>
  <c r="C26" i="27"/>
  <c r="C25" i="27"/>
  <c r="C24" i="27"/>
  <c r="C23" i="27"/>
  <c r="C22" i="27"/>
  <c r="C21" i="27"/>
  <c r="C17" i="27"/>
  <c r="C16" i="27"/>
  <c r="C15" i="27"/>
  <c r="C9" i="27"/>
  <c r="C6" i="27"/>
  <c r="C7" i="27" s="1"/>
  <c r="C5" i="27"/>
  <c r="N39" i="92"/>
  <c r="M39" i="92"/>
  <c r="L39" i="92"/>
  <c r="K39" i="92"/>
  <c r="J39" i="92"/>
  <c r="I39" i="92"/>
  <c r="L30" i="92"/>
  <c r="K30" i="92"/>
  <c r="N30" i="92"/>
  <c r="M30" i="92"/>
  <c r="J30" i="92"/>
  <c r="I30" i="92"/>
  <c r="N27" i="92"/>
  <c r="M27" i="92"/>
  <c r="L27" i="92"/>
  <c r="K27" i="92"/>
  <c r="J27" i="92"/>
  <c r="I27" i="92"/>
  <c r="N15" i="92"/>
  <c r="M15" i="92"/>
  <c r="J15" i="92"/>
  <c r="I15" i="92"/>
  <c r="I32" i="92" s="1"/>
  <c r="L15" i="92"/>
  <c r="K15" i="92"/>
  <c r="N10" i="92"/>
  <c r="M10" i="92"/>
  <c r="J10" i="92"/>
  <c r="I10" i="92"/>
  <c r="I11" i="92" s="1"/>
  <c r="L10" i="92"/>
  <c r="K10" i="92"/>
  <c r="N7" i="92"/>
  <c r="N11" i="92" s="1"/>
  <c r="M7" i="92"/>
  <c r="J7" i="92"/>
  <c r="I7" i="92"/>
  <c r="L7" i="92"/>
  <c r="K7" i="92"/>
  <c r="O40" i="92"/>
  <c r="H39" i="92"/>
  <c r="G39" i="92"/>
  <c r="F39" i="92"/>
  <c r="E39" i="92"/>
  <c r="D39" i="92"/>
  <c r="C39" i="92"/>
  <c r="O38" i="92"/>
  <c r="O37" i="92"/>
  <c r="O36" i="92"/>
  <c r="O35" i="92"/>
  <c r="O33" i="92"/>
  <c r="O31" i="92"/>
  <c r="H30" i="92"/>
  <c r="G30" i="92"/>
  <c r="F30" i="92"/>
  <c r="F31" i="27" s="1"/>
  <c r="E30" i="92"/>
  <c r="D30" i="92"/>
  <c r="D31" i="27" s="1"/>
  <c r="O28" i="92"/>
  <c r="O16" i="92"/>
  <c r="H15" i="92"/>
  <c r="G15" i="92"/>
  <c r="F15" i="92"/>
  <c r="F15" i="27" s="1"/>
  <c r="F18" i="27" s="1"/>
  <c r="E15" i="92"/>
  <c r="E15" i="27" s="1"/>
  <c r="E18" i="27" s="1"/>
  <c r="D15" i="92"/>
  <c r="D15" i="27" s="1"/>
  <c r="D18" i="27" s="1"/>
  <c r="C15" i="92"/>
  <c r="H10" i="92"/>
  <c r="G10" i="92"/>
  <c r="F10" i="92"/>
  <c r="E10" i="92"/>
  <c r="E10" i="27" s="1"/>
  <c r="D10" i="92"/>
  <c r="D10" i="27" s="1"/>
  <c r="D11" i="27" s="1"/>
  <c r="O6" i="92"/>
  <c r="H7" i="92"/>
  <c r="G7" i="92"/>
  <c r="F7" i="92"/>
  <c r="E7" i="92"/>
  <c r="D7" i="92"/>
  <c r="D40" i="100"/>
  <c r="D22" i="91" s="1"/>
  <c r="E40" i="100"/>
  <c r="E22" i="91" s="1"/>
  <c r="F40" i="100"/>
  <c r="F22" i="91" s="1"/>
  <c r="G22" i="91"/>
  <c r="H40" i="100"/>
  <c r="H22" i="91" s="1"/>
  <c r="C40" i="100"/>
  <c r="C22" i="91" s="1"/>
  <c r="D23" i="100"/>
  <c r="D19" i="91" s="1"/>
  <c r="E23" i="100"/>
  <c r="E19" i="91" s="1"/>
  <c r="F23" i="100"/>
  <c r="F19" i="91" s="1"/>
  <c r="G23" i="100"/>
  <c r="G19" i="91" s="1"/>
  <c r="H23" i="100"/>
  <c r="H19" i="91" s="1"/>
  <c r="C19" i="91"/>
  <c r="D18" i="91"/>
  <c r="E18" i="91"/>
  <c r="F18" i="91"/>
  <c r="G18" i="91"/>
  <c r="H18" i="91"/>
  <c r="C18" i="91"/>
  <c r="D9" i="101"/>
  <c r="E9" i="101"/>
  <c r="F9" i="101"/>
  <c r="G9" i="101"/>
  <c r="H9" i="101"/>
  <c r="C9" i="101"/>
  <c r="D8" i="101"/>
  <c r="E8" i="101"/>
  <c r="F8" i="101"/>
  <c r="G8" i="101"/>
  <c r="H8" i="101"/>
  <c r="C8" i="101"/>
  <c r="D7" i="101"/>
  <c r="E7" i="101"/>
  <c r="F7" i="101"/>
  <c r="G7" i="101"/>
  <c r="H7" i="101"/>
  <c r="C7" i="101"/>
  <c r="D6" i="101"/>
  <c r="E6" i="101"/>
  <c r="F6" i="101"/>
  <c r="G6" i="101"/>
  <c r="H6" i="101"/>
  <c r="C6" i="101"/>
  <c r="D5" i="101"/>
  <c r="E5" i="101"/>
  <c r="F5" i="101"/>
  <c r="G5" i="101"/>
  <c r="H5" i="101"/>
  <c r="C5" i="101"/>
  <c r="D4" i="101"/>
  <c r="E4" i="101"/>
  <c r="F4" i="101"/>
  <c r="G4" i="101"/>
  <c r="H4" i="101"/>
  <c r="C4" i="101"/>
  <c r="D3" i="101"/>
  <c r="E3" i="101"/>
  <c r="F3" i="101"/>
  <c r="G3" i="101"/>
  <c r="H3" i="101"/>
  <c r="C3" i="101"/>
  <c r="D2" i="101"/>
  <c r="E2" i="101"/>
  <c r="F2" i="101"/>
  <c r="G2" i="101"/>
  <c r="H2" i="101"/>
  <c r="H23" i="101"/>
  <c r="H15" i="91" s="1"/>
  <c r="G23" i="101"/>
  <c r="F23" i="101"/>
  <c r="F15" i="91" s="1"/>
  <c r="E23" i="101"/>
  <c r="D23" i="101"/>
  <c r="C23" i="101"/>
  <c r="C15" i="91" s="1"/>
  <c r="H30" i="99"/>
  <c r="H31" i="99" s="1"/>
  <c r="H25" i="99"/>
  <c r="H26" i="99" s="1"/>
  <c r="H18" i="99"/>
  <c r="H12" i="99"/>
  <c r="H10" i="99"/>
  <c r="E35" i="99"/>
  <c r="E36" i="99" s="1"/>
  <c r="G35" i="99"/>
  <c r="G36" i="99" s="1"/>
  <c r="F35" i="99"/>
  <c r="F36" i="99" s="1"/>
  <c r="C35" i="99"/>
  <c r="C36" i="99" s="1"/>
  <c r="B46" i="99"/>
  <c r="B52" i="99" s="1"/>
  <c r="B58" i="99" s="1"/>
  <c r="B47" i="99"/>
  <c r="B53" i="99" s="1"/>
  <c r="B59" i="99" s="1"/>
  <c r="B51" i="99"/>
  <c r="B57" i="99" s="1"/>
  <c r="B35" i="99"/>
  <c r="B36" i="99"/>
  <c r="B31" i="99"/>
  <c r="G30" i="99"/>
  <c r="G31" i="99" s="1"/>
  <c r="F30" i="99"/>
  <c r="F31" i="99" s="1"/>
  <c r="E30" i="99"/>
  <c r="E31" i="99" s="1"/>
  <c r="D30" i="99"/>
  <c r="D31" i="99" s="1"/>
  <c r="C30" i="99"/>
  <c r="C31" i="99" s="1"/>
  <c r="B30" i="99"/>
  <c r="B29" i="99"/>
  <c r="G25" i="99"/>
  <c r="G26" i="99" s="1"/>
  <c r="F25" i="99"/>
  <c r="F26" i="99" s="1"/>
  <c r="E25" i="99"/>
  <c r="E26" i="99" s="1"/>
  <c r="D25" i="99"/>
  <c r="D26" i="99" s="1"/>
  <c r="C25" i="99"/>
  <c r="C26" i="99" s="1"/>
  <c r="B24" i="99"/>
  <c r="B25" i="99" s="1"/>
  <c r="G18" i="99"/>
  <c r="F18" i="99"/>
  <c r="F41" i="99" s="1"/>
  <c r="E18" i="99"/>
  <c r="E41" i="99" s="1"/>
  <c r="D18" i="99"/>
  <c r="D41" i="99" s="1"/>
  <c r="C18" i="99"/>
  <c r="F17" i="99"/>
  <c r="E17" i="99"/>
  <c r="D17" i="99"/>
  <c r="C40" i="99"/>
  <c r="C46" i="99" s="1"/>
  <c r="C16" i="99"/>
  <c r="G12" i="99"/>
  <c r="F12" i="99"/>
  <c r="E12" i="99"/>
  <c r="D12" i="99"/>
  <c r="C12" i="99"/>
  <c r="G10" i="99"/>
  <c r="F10" i="99"/>
  <c r="E10" i="99"/>
  <c r="D10" i="99"/>
  <c r="C10" i="99"/>
  <c r="D37" i="27" l="1"/>
  <c r="C19" i="99"/>
  <c r="C39" i="99"/>
  <c r="F19" i="99"/>
  <c r="F40" i="99"/>
  <c r="O39" i="92"/>
  <c r="C18" i="27"/>
  <c r="D32" i="27"/>
  <c r="D33" i="27" s="1"/>
  <c r="E11" i="27"/>
  <c r="E37" i="27"/>
  <c r="E40" i="99"/>
  <c r="E19" i="99"/>
  <c r="F53" i="99"/>
  <c r="F47" i="99"/>
  <c r="F59" i="99" s="1"/>
  <c r="C41" i="99"/>
  <c r="C53" i="99" s="1"/>
  <c r="G41" i="99"/>
  <c r="G19" i="99"/>
  <c r="H41" i="99"/>
  <c r="H42" i="99" s="1"/>
  <c r="H19" i="99"/>
  <c r="J32" i="92"/>
  <c r="E53" i="99"/>
  <c r="E47" i="99"/>
  <c r="E59" i="99" s="1"/>
  <c r="D19" i="99"/>
  <c r="D40" i="99"/>
  <c r="D53" i="99"/>
  <c r="D47" i="99"/>
  <c r="D59" i="99" s="1"/>
  <c r="C52" i="99"/>
  <c r="C58" i="99" s="1"/>
  <c r="M11" i="92"/>
  <c r="M34" i="92" s="1"/>
  <c r="M41" i="92" s="1"/>
  <c r="E32" i="27"/>
  <c r="E33" i="27" s="1"/>
  <c r="F11" i="27"/>
  <c r="F32" i="27"/>
  <c r="F33" i="27" s="1"/>
  <c r="F37" i="27"/>
  <c r="F11" i="101"/>
  <c r="F24" i="101" s="1"/>
  <c r="F28" i="91" s="1"/>
  <c r="D11" i="101"/>
  <c r="D24" i="101" s="1"/>
  <c r="D28" i="91" s="1"/>
  <c r="D15" i="91"/>
  <c r="H11" i="101"/>
  <c r="H24" i="101" s="1"/>
  <c r="H28" i="91" s="1"/>
  <c r="G11" i="101"/>
  <c r="G24" i="101" s="1"/>
  <c r="G28" i="91" s="1"/>
  <c r="E11" i="101"/>
  <c r="E24" i="101" s="1"/>
  <c r="E28" i="91" s="1"/>
  <c r="E15" i="91"/>
  <c r="G15" i="91"/>
  <c r="C11" i="101"/>
  <c r="C24" i="101" s="1"/>
  <c r="C28" i="91" s="1"/>
  <c r="R65" i="24"/>
  <c r="R32" i="24"/>
  <c r="F12" i="27"/>
  <c r="F19" i="27"/>
  <c r="D39" i="27"/>
  <c r="D41" i="27" s="1"/>
  <c r="D19" i="27"/>
  <c r="E39" i="27"/>
  <c r="D13" i="27"/>
  <c r="E12" i="27"/>
  <c r="E19" i="27"/>
  <c r="C19" i="27"/>
  <c r="C37" i="27"/>
  <c r="M32" i="92"/>
  <c r="N32" i="92"/>
  <c r="N34" i="92" s="1"/>
  <c r="N41" i="92" s="1"/>
  <c r="J11" i="92"/>
  <c r="J34" i="92" s="1"/>
  <c r="J41" i="92" s="1"/>
  <c r="I34" i="92"/>
  <c r="I41" i="92" s="1"/>
  <c r="I12" i="92"/>
  <c r="M12" i="92"/>
  <c r="N12" i="92"/>
  <c r="K11" i="92"/>
  <c r="K32" i="92"/>
  <c r="L11" i="92"/>
  <c r="L32" i="92"/>
  <c r="D27" i="92"/>
  <c r="D32" i="92" s="1"/>
  <c r="H27" i="92"/>
  <c r="E11" i="92"/>
  <c r="E12" i="92" s="1"/>
  <c r="O21" i="92"/>
  <c r="O25" i="92"/>
  <c r="O29" i="92"/>
  <c r="E27" i="92"/>
  <c r="E32" i="92" s="1"/>
  <c r="H11" i="92"/>
  <c r="H12" i="92" s="1"/>
  <c r="O9" i="92"/>
  <c r="O20" i="92"/>
  <c r="O24" i="92"/>
  <c r="G11" i="92"/>
  <c r="G12" i="92" s="1"/>
  <c r="F27" i="92"/>
  <c r="F32" i="92" s="1"/>
  <c r="C30" i="92"/>
  <c r="D11" i="92"/>
  <c r="D12" i="92" s="1"/>
  <c r="C10" i="92"/>
  <c r="O18" i="92"/>
  <c r="O19" i="92"/>
  <c r="G27" i="92"/>
  <c r="G32" i="92" s="1"/>
  <c r="O22" i="92"/>
  <c r="O23" i="92"/>
  <c r="O26" i="92"/>
  <c r="O15" i="92"/>
  <c r="F11" i="92"/>
  <c r="H32" i="92"/>
  <c r="O5" i="92"/>
  <c r="O17" i="92"/>
  <c r="C27" i="92"/>
  <c r="C7" i="92"/>
  <c r="O7" i="92" s="1"/>
  <c r="O14" i="92"/>
  <c r="H35" i="99"/>
  <c r="H36" i="99" s="1"/>
  <c r="B26" i="99"/>
  <c r="D35" i="99"/>
  <c r="D36" i="99" s="1"/>
  <c r="C47" i="99" l="1"/>
  <c r="C59" i="99" s="1"/>
  <c r="O10" i="92"/>
  <c r="C10" i="27"/>
  <c r="C11" i="27" s="1"/>
  <c r="C12" i="27" s="1"/>
  <c r="E52" i="99"/>
  <c r="E54" i="99" s="1"/>
  <c r="E9" i="91" s="1"/>
  <c r="E10" i="91" s="1"/>
  <c r="E46" i="99"/>
  <c r="E42" i="99"/>
  <c r="D52" i="99"/>
  <c r="D54" i="99" s="1"/>
  <c r="D9" i="91" s="1"/>
  <c r="D10" i="91" s="1"/>
  <c r="D46" i="99"/>
  <c r="D42" i="99"/>
  <c r="C45" i="99"/>
  <c r="C51" i="99"/>
  <c r="C54" i="99" s="1"/>
  <c r="C9" i="91" s="1"/>
  <c r="C10" i="91" s="1"/>
  <c r="C42" i="99"/>
  <c r="F39" i="27"/>
  <c r="G53" i="99"/>
  <c r="G54" i="99" s="1"/>
  <c r="G9" i="91" s="1"/>
  <c r="G10" i="91" s="1"/>
  <c r="G47" i="99"/>
  <c r="G42" i="99"/>
  <c r="O30" i="92"/>
  <c r="C31" i="27"/>
  <c r="C32" i="27" s="1"/>
  <c r="C33" i="27" s="1"/>
  <c r="J12" i="92"/>
  <c r="F46" i="99"/>
  <c r="F52" i="99"/>
  <c r="F54" i="99" s="1"/>
  <c r="F9" i="91" s="1"/>
  <c r="F10" i="91" s="1"/>
  <c r="F42" i="99"/>
  <c r="G34" i="92"/>
  <c r="G41" i="92" s="1"/>
  <c r="H53" i="99"/>
  <c r="H54" i="99" s="1"/>
  <c r="H9" i="91" s="1"/>
  <c r="H10" i="91" s="1"/>
  <c r="H47" i="99"/>
  <c r="F41" i="27"/>
  <c r="F13" i="27"/>
  <c r="D49" i="27"/>
  <c r="D42" i="27"/>
  <c r="E41" i="27"/>
  <c r="E13" i="27"/>
  <c r="C32" i="92"/>
  <c r="O32" i="92" s="1"/>
  <c r="E34" i="92"/>
  <c r="E41" i="92" s="1"/>
  <c r="K12" i="92"/>
  <c r="K34" i="92"/>
  <c r="K41" i="92" s="1"/>
  <c r="L12" i="92"/>
  <c r="L34" i="92"/>
  <c r="L41" i="92" s="1"/>
  <c r="H34" i="92"/>
  <c r="H41" i="92" s="1"/>
  <c r="D34" i="92"/>
  <c r="D41" i="92" s="1"/>
  <c r="O27" i="92"/>
  <c r="C11" i="92"/>
  <c r="O11" i="92" s="1"/>
  <c r="F34" i="92"/>
  <c r="F41" i="92" s="1"/>
  <c r="F12" i="92"/>
  <c r="G41" i="7"/>
  <c r="F41" i="7"/>
  <c r="E41" i="7"/>
  <c r="D41" i="7"/>
  <c r="C41" i="7"/>
  <c r="F26" i="20"/>
  <c r="F21" i="20"/>
  <c r="G124" i="7"/>
  <c r="G123" i="7"/>
  <c r="G122" i="7"/>
  <c r="G121" i="7"/>
  <c r="G120" i="7"/>
  <c r="G117" i="7"/>
  <c r="G114" i="7"/>
  <c r="G113" i="7"/>
  <c r="G112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89" i="7"/>
  <c r="G88" i="7"/>
  <c r="G87" i="7"/>
  <c r="G86" i="7"/>
  <c r="G85" i="7"/>
  <c r="G84" i="7"/>
  <c r="G83" i="7"/>
  <c r="G80" i="7"/>
  <c r="G79" i="7"/>
  <c r="G78" i="7"/>
  <c r="G77" i="7"/>
  <c r="G76" i="7"/>
  <c r="G73" i="7"/>
  <c r="G72" i="7"/>
  <c r="G71" i="7"/>
  <c r="G70" i="7"/>
  <c r="G64" i="7"/>
  <c r="G63" i="7"/>
  <c r="G62" i="7"/>
  <c r="G61" i="7"/>
  <c r="G58" i="7"/>
  <c r="G57" i="7"/>
  <c r="G56" i="7"/>
  <c r="G53" i="7"/>
  <c r="G52" i="7"/>
  <c r="G49" i="7"/>
  <c r="G46" i="7"/>
  <c r="G43" i="7"/>
  <c r="G42" i="7"/>
  <c r="G40" i="7"/>
  <c r="G37" i="7"/>
  <c r="G36" i="7"/>
  <c r="G33" i="7"/>
  <c r="G32" i="7"/>
  <c r="G29" i="7"/>
  <c r="G28" i="7"/>
  <c r="G25" i="7"/>
  <c r="G22" i="7"/>
  <c r="G19" i="7"/>
  <c r="G18" i="7"/>
  <c r="G15" i="7"/>
  <c r="G14" i="7"/>
  <c r="G13" i="7"/>
  <c r="G12" i="7"/>
  <c r="G9" i="7"/>
  <c r="G8" i="7"/>
  <c r="G7" i="7"/>
  <c r="G6" i="7"/>
  <c r="G5" i="7"/>
  <c r="G4" i="7"/>
  <c r="G67" i="43"/>
  <c r="G66" i="43"/>
  <c r="G65" i="43"/>
  <c r="G62" i="43"/>
  <c r="G59" i="43"/>
  <c r="G58" i="43"/>
  <c r="G57" i="43"/>
  <c r="G56" i="43"/>
  <c r="G55" i="43"/>
  <c r="G52" i="43"/>
  <c r="G51" i="43"/>
  <c r="G50" i="43"/>
  <c r="G49" i="43"/>
  <c r="G48" i="43"/>
  <c r="G47" i="43"/>
  <c r="G44" i="43"/>
  <c r="G42" i="43"/>
  <c r="G41" i="43"/>
  <c r="G38" i="43"/>
  <c r="G37" i="43"/>
  <c r="G36" i="43"/>
  <c r="G33" i="43"/>
  <c r="G30" i="43"/>
  <c r="G29" i="43"/>
  <c r="G28" i="43"/>
  <c r="G27" i="43"/>
  <c r="G24" i="43"/>
  <c r="G23" i="43"/>
  <c r="G22" i="43"/>
  <c r="G19" i="43"/>
  <c r="G18" i="43"/>
  <c r="G17" i="43"/>
  <c r="G14" i="43"/>
  <c r="G11" i="43"/>
  <c r="G8" i="43"/>
  <c r="G5" i="43"/>
  <c r="G4" i="43"/>
  <c r="I123" i="98"/>
  <c r="J123" i="98" s="1"/>
  <c r="J122" i="98"/>
  <c r="I122" i="98"/>
  <c r="I121" i="98"/>
  <c r="J121" i="98" s="1"/>
  <c r="C121" i="98"/>
  <c r="I120" i="98"/>
  <c r="J120" i="98" s="1"/>
  <c r="J119" i="98"/>
  <c r="I119" i="98"/>
  <c r="I118" i="98"/>
  <c r="J118" i="98" s="1"/>
  <c r="J117" i="98"/>
  <c r="I117" i="98"/>
  <c r="I116" i="98"/>
  <c r="J116" i="98" s="1"/>
  <c r="C116" i="98"/>
  <c r="C122" i="98" s="1"/>
  <c r="J115" i="98"/>
  <c r="I115" i="98"/>
  <c r="I114" i="98"/>
  <c r="J114" i="98" s="1"/>
  <c r="I113" i="98"/>
  <c r="J113" i="98" s="1"/>
  <c r="I112" i="98"/>
  <c r="J112" i="98" s="1"/>
  <c r="J111" i="98"/>
  <c r="I111" i="98"/>
  <c r="I110" i="98"/>
  <c r="J110" i="98" s="1"/>
  <c r="I109" i="98"/>
  <c r="J109" i="98" s="1"/>
  <c r="C109" i="98"/>
  <c r="C110" i="98" s="1"/>
  <c r="I108" i="98"/>
  <c r="J108" i="98" s="1"/>
  <c r="I107" i="98"/>
  <c r="J107" i="98" s="1"/>
  <c r="I106" i="98"/>
  <c r="J106" i="98" s="1"/>
  <c r="I105" i="98"/>
  <c r="J105" i="98" s="1"/>
  <c r="I104" i="98"/>
  <c r="J104" i="98" s="1"/>
  <c r="I103" i="98"/>
  <c r="J103" i="98" s="1"/>
  <c r="C103" i="98"/>
  <c r="J102" i="98"/>
  <c r="I102" i="98"/>
  <c r="I101" i="98"/>
  <c r="J101" i="98" s="1"/>
  <c r="I100" i="98"/>
  <c r="J100" i="98" s="1"/>
  <c r="C100" i="98"/>
  <c r="I99" i="98"/>
  <c r="J99" i="98" s="1"/>
  <c r="I98" i="98"/>
  <c r="J98" i="98" s="1"/>
  <c r="I97" i="98"/>
  <c r="J97" i="98" s="1"/>
  <c r="I96" i="98"/>
  <c r="J96" i="98" s="1"/>
  <c r="I95" i="98"/>
  <c r="J95" i="98" s="1"/>
  <c r="I94" i="98"/>
  <c r="J94" i="98" s="1"/>
  <c r="I93" i="98"/>
  <c r="J93" i="98" s="1"/>
  <c r="I92" i="98"/>
  <c r="J92" i="98" s="1"/>
  <c r="I91" i="98"/>
  <c r="J91" i="98" s="1"/>
  <c r="I90" i="98"/>
  <c r="J90" i="98" s="1"/>
  <c r="I89" i="98"/>
  <c r="J89" i="98" s="1"/>
  <c r="I88" i="98"/>
  <c r="J88" i="98" s="1"/>
  <c r="I87" i="98"/>
  <c r="J87" i="98" s="1"/>
  <c r="I86" i="98"/>
  <c r="J86" i="98" s="1"/>
  <c r="I85" i="98"/>
  <c r="J85" i="98" s="1"/>
  <c r="I84" i="98"/>
  <c r="J84" i="98" s="1"/>
  <c r="I83" i="98"/>
  <c r="J83" i="98" s="1"/>
  <c r="I82" i="98"/>
  <c r="J82" i="98" s="1"/>
  <c r="I81" i="98"/>
  <c r="J81" i="98" s="1"/>
  <c r="I80" i="98"/>
  <c r="J80" i="98" s="1"/>
  <c r="I79" i="98"/>
  <c r="J79" i="98" s="1"/>
  <c r="I78" i="98"/>
  <c r="J78" i="98" s="1"/>
  <c r="I77" i="98"/>
  <c r="J77" i="98" s="1"/>
  <c r="I76" i="98"/>
  <c r="J76" i="98" s="1"/>
  <c r="I75" i="98"/>
  <c r="J75" i="98" s="1"/>
  <c r="I74" i="98"/>
  <c r="J74" i="98" s="1"/>
  <c r="C74" i="98"/>
  <c r="I73" i="98"/>
  <c r="J73" i="98" s="1"/>
  <c r="I72" i="98"/>
  <c r="J72" i="98" s="1"/>
  <c r="J71" i="98"/>
  <c r="I71" i="98"/>
  <c r="I70" i="98"/>
  <c r="J70" i="98" s="1"/>
  <c r="I69" i="98"/>
  <c r="J69" i="98" s="1"/>
  <c r="I68" i="98"/>
  <c r="J68" i="98" s="1"/>
  <c r="J67" i="98"/>
  <c r="I67" i="98"/>
  <c r="I66" i="98"/>
  <c r="J66" i="98" s="1"/>
  <c r="I65" i="98"/>
  <c r="J65" i="98" s="1"/>
  <c r="I64" i="98"/>
  <c r="J64" i="98" s="1"/>
  <c r="J63" i="98"/>
  <c r="I63" i="98"/>
  <c r="I62" i="98"/>
  <c r="J62" i="98" s="1"/>
  <c r="I61" i="98"/>
  <c r="J61" i="98" s="1"/>
  <c r="I60" i="98"/>
  <c r="J60" i="98" s="1"/>
  <c r="J59" i="98"/>
  <c r="I59" i="98"/>
  <c r="I58" i="98"/>
  <c r="J58" i="98" s="1"/>
  <c r="I57" i="98"/>
  <c r="J57" i="98" s="1"/>
  <c r="I56" i="98"/>
  <c r="J56" i="98" s="1"/>
  <c r="J55" i="98"/>
  <c r="I55" i="98"/>
  <c r="I54" i="98"/>
  <c r="J54" i="98" s="1"/>
  <c r="I53" i="98"/>
  <c r="J53" i="98" s="1"/>
  <c r="I52" i="98"/>
  <c r="J52" i="98" s="1"/>
  <c r="J51" i="98"/>
  <c r="I51" i="98"/>
  <c r="I50" i="98"/>
  <c r="J50" i="98" s="1"/>
  <c r="I49" i="98"/>
  <c r="J49" i="98" s="1"/>
  <c r="I48" i="98"/>
  <c r="J48" i="98" s="1"/>
  <c r="J47" i="98"/>
  <c r="I47" i="98"/>
  <c r="I46" i="98"/>
  <c r="J46" i="98" s="1"/>
  <c r="I45" i="98"/>
  <c r="J45" i="98" s="1"/>
  <c r="I44" i="98"/>
  <c r="J44" i="98" s="1"/>
  <c r="J43" i="98"/>
  <c r="I43" i="98"/>
  <c r="I42" i="98"/>
  <c r="J42" i="98" s="1"/>
  <c r="I41" i="98"/>
  <c r="J41" i="98" s="1"/>
  <c r="I40" i="98"/>
  <c r="J40" i="98" s="1"/>
  <c r="J39" i="98"/>
  <c r="I39" i="98"/>
  <c r="I38" i="98"/>
  <c r="J38" i="98" s="1"/>
  <c r="I37" i="98"/>
  <c r="J37" i="98" s="1"/>
  <c r="I36" i="98"/>
  <c r="J36" i="98" s="1"/>
  <c r="J35" i="98"/>
  <c r="I35" i="98"/>
  <c r="I34" i="98"/>
  <c r="J34" i="98" s="1"/>
  <c r="I33" i="98"/>
  <c r="J33" i="98" s="1"/>
  <c r="I32" i="98"/>
  <c r="J32" i="98" s="1"/>
  <c r="J31" i="98"/>
  <c r="I31" i="98"/>
  <c r="I30" i="98"/>
  <c r="J30" i="98" s="1"/>
  <c r="I29" i="98"/>
  <c r="J29" i="98" s="1"/>
  <c r="I28" i="98"/>
  <c r="J28" i="98" s="1"/>
  <c r="J27" i="98"/>
  <c r="I27" i="98"/>
  <c r="I26" i="98"/>
  <c r="J26" i="98" s="1"/>
  <c r="C26" i="98"/>
  <c r="I25" i="98"/>
  <c r="J25" i="98" s="1"/>
  <c r="I24" i="98"/>
  <c r="J24" i="98" s="1"/>
  <c r="I23" i="98"/>
  <c r="J23" i="98" s="1"/>
  <c r="I22" i="98"/>
  <c r="J22" i="98" s="1"/>
  <c r="I21" i="98"/>
  <c r="J21" i="98" s="1"/>
  <c r="I19" i="98"/>
  <c r="J19" i="98" s="1"/>
  <c r="I18" i="98"/>
  <c r="L18" i="98" s="1"/>
  <c r="C18" i="98"/>
  <c r="C19" i="98" s="1"/>
  <c r="I17" i="98"/>
  <c r="J17" i="98" s="1"/>
  <c r="I16" i="98"/>
  <c r="J16" i="98" s="1"/>
  <c r="I15" i="98"/>
  <c r="J15" i="98" s="1"/>
  <c r="J14" i="98"/>
  <c r="I14" i="98"/>
  <c r="I13" i="98"/>
  <c r="J13" i="98" s="1"/>
  <c r="I12" i="98"/>
  <c r="J12" i="98" s="1"/>
  <c r="I11" i="98"/>
  <c r="J11" i="98" s="1"/>
  <c r="J10" i="98"/>
  <c r="I10" i="98"/>
  <c r="I9" i="98"/>
  <c r="J9" i="98" s="1"/>
  <c r="I8" i="98"/>
  <c r="J8" i="98" s="1"/>
  <c r="C71" i="97"/>
  <c r="C62" i="97"/>
  <c r="C58" i="97"/>
  <c r="C50" i="97"/>
  <c r="C47" i="97"/>
  <c r="C44" i="97"/>
  <c r="C35" i="97"/>
  <c r="C29" i="97"/>
  <c r="C24" i="97"/>
  <c r="C19" i="97"/>
  <c r="C16" i="97"/>
  <c r="C13" i="97"/>
  <c r="C10" i="97"/>
  <c r="C48" i="99" l="1"/>
  <c r="C5" i="91" s="1"/>
  <c r="C11" i="91" s="1"/>
  <c r="F58" i="99"/>
  <c r="F60" i="99" s="1"/>
  <c r="F48" i="99"/>
  <c r="F5" i="91" s="1"/>
  <c r="F11" i="91" s="1"/>
  <c r="D58" i="99"/>
  <c r="D60" i="99" s="1"/>
  <c r="D48" i="99"/>
  <c r="D5" i="91" s="1"/>
  <c r="D11" i="91" s="1"/>
  <c r="G59" i="99"/>
  <c r="G60" i="99" s="1"/>
  <c r="G48" i="99"/>
  <c r="G5" i="91" s="1"/>
  <c r="G11" i="91" s="1"/>
  <c r="C41" i="27"/>
  <c r="C13" i="27"/>
  <c r="C57" i="99"/>
  <c r="C60" i="99" s="1"/>
  <c r="L8" i="98"/>
  <c r="H59" i="99"/>
  <c r="H60" i="99" s="1"/>
  <c r="H48" i="99"/>
  <c r="H5" i="91" s="1"/>
  <c r="H11" i="91" s="1"/>
  <c r="E58" i="99"/>
  <c r="E60" i="99" s="1"/>
  <c r="E48" i="99"/>
  <c r="E5" i="91" s="1"/>
  <c r="E11" i="91" s="1"/>
  <c r="C39" i="27"/>
  <c r="G70" i="43"/>
  <c r="F49" i="27"/>
  <c r="F42" i="27"/>
  <c r="E49" i="27"/>
  <c r="E42" i="27"/>
  <c r="C12" i="92"/>
  <c r="C34" i="92"/>
  <c r="C41" i="92" s="1"/>
  <c r="O41" i="92" s="1"/>
  <c r="G127" i="7"/>
  <c r="C105" i="98"/>
  <c r="C111" i="98" s="1"/>
  <c r="C123" i="98" s="1"/>
  <c r="C104" i="98"/>
  <c r="J18" i="98"/>
  <c r="C72" i="97"/>
  <c r="C36" i="97"/>
  <c r="F9" i="44"/>
  <c r="C61" i="99" l="1"/>
  <c r="H61" i="99"/>
  <c r="D61" i="99"/>
  <c r="G61" i="99"/>
  <c r="F61" i="99"/>
  <c r="C49" i="27"/>
  <c r="C42" i="27"/>
  <c r="E61" i="99"/>
  <c r="O34" i="92"/>
  <c r="E21" i="20"/>
  <c r="E26" i="20"/>
  <c r="D21" i="20"/>
  <c r="D26" i="20"/>
  <c r="F124" i="7"/>
  <c r="F123" i="7"/>
  <c r="F122" i="7"/>
  <c r="F121" i="7"/>
  <c r="F120" i="7"/>
  <c r="F117" i="7"/>
  <c r="S118" i="7" s="1"/>
  <c r="E40" i="22" s="1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89" i="7"/>
  <c r="F88" i="7"/>
  <c r="F87" i="7"/>
  <c r="F86" i="7"/>
  <c r="F85" i="7"/>
  <c r="F84" i="7"/>
  <c r="F83" i="7"/>
  <c r="F80" i="7"/>
  <c r="F79" i="7"/>
  <c r="F78" i="7"/>
  <c r="F77" i="7"/>
  <c r="F76" i="7"/>
  <c r="F73" i="7"/>
  <c r="F72" i="7"/>
  <c r="F71" i="7"/>
  <c r="F70" i="7"/>
  <c r="F64" i="7"/>
  <c r="F63" i="7"/>
  <c r="F62" i="7"/>
  <c r="F61" i="7"/>
  <c r="F58" i="7"/>
  <c r="F57" i="7"/>
  <c r="F56" i="7"/>
  <c r="F53" i="7"/>
  <c r="F52" i="7"/>
  <c r="F49" i="7"/>
  <c r="S50" i="7" s="1"/>
  <c r="E23" i="22" s="1"/>
  <c r="F46" i="7"/>
  <c r="S47" i="7" s="1"/>
  <c r="E22" i="22" s="1"/>
  <c r="F43" i="7"/>
  <c r="F42" i="7"/>
  <c r="F40" i="7"/>
  <c r="F37" i="7"/>
  <c r="F36" i="7"/>
  <c r="F33" i="7"/>
  <c r="F32" i="7"/>
  <c r="F29" i="7"/>
  <c r="F28" i="7"/>
  <c r="F25" i="7"/>
  <c r="S26" i="7" s="1"/>
  <c r="E15" i="22" s="1"/>
  <c r="F22" i="7"/>
  <c r="S23" i="7" s="1"/>
  <c r="E10" i="22" s="1"/>
  <c r="F19" i="7"/>
  <c r="F18" i="7"/>
  <c r="F15" i="7"/>
  <c r="F14" i="7"/>
  <c r="F13" i="7"/>
  <c r="F12" i="7"/>
  <c r="F9" i="7"/>
  <c r="F8" i="7"/>
  <c r="F7" i="7"/>
  <c r="F6" i="7"/>
  <c r="F5" i="7"/>
  <c r="F4" i="7"/>
  <c r="F67" i="43"/>
  <c r="F66" i="43"/>
  <c r="F65" i="43"/>
  <c r="F62" i="43"/>
  <c r="S63" i="43" s="1"/>
  <c r="I39" i="44" s="1"/>
  <c r="F59" i="43"/>
  <c r="F58" i="43"/>
  <c r="F57" i="43"/>
  <c r="F56" i="43"/>
  <c r="F55" i="43"/>
  <c r="F52" i="43"/>
  <c r="F51" i="43"/>
  <c r="F50" i="43"/>
  <c r="F49" i="43"/>
  <c r="F48" i="43"/>
  <c r="F47" i="43"/>
  <c r="F44" i="43"/>
  <c r="S45" i="43" s="1"/>
  <c r="I36" i="44" s="1"/>
  <c r="F42" i="43"/>
  <c r="F41" i="43"/>
  <c r="F38" i="43"/>
  <c r="F37" i="43"/>
  <c r="F36" i="43"/>
  <c r="F33" i="43"/>
  <c r="S34" i="43" s="1"/>
  <c r="I28" i="44" s="1"/>
  <c r="F30" i="43"/>
  <c r="F29" i="43"/>
  <c r="F28" i="43"/>
  <c r="F27" i="43"/>
  <c r="F24" i="43"/>
  <c r="F23" i="43"/>
  <c r="F22" i="43"/>
  <c r="F19" i="43"/>
  <c r="F18" i="43"/>
  <c r="F17" i="43"/>
  <c r="F14" i="43"/>
  <c r="S15" i="43" s="1"/>
  <c r="I18" i="44" s="1"/>
  <c r="F11" i="43"/>
  <c r="S12" i="43" s="1"/>
  <c r="I16" i="44" s="1"/>
  <c r="F8" i="43"/>
  <c r="S9" i="43" s="1"/>
  <c r="I11" i="44" s="1"/>
  <c r="I12" i="44" s="1"/>
  <c r="F5" i="43"/>
  <c r="F4" i="43"/>
  <c r="E4" i="7"/>
  <c r="E5" i="7"/>
  <c r="E6" i="7"/>
  <c r="E7" i="7"/>
  <c r="E8" i="7"/>
  <c r="E9" i="7"/>
  <c r="E12" i="7"/>
  <c r="E13" i="7"/>
  <c r="E14" i="7"/>
  <c r="E15" i="7"/>
  <c r="E18" i="7"/>
  <c r="E19" i="7"/>
  <c r="E22" i="7"/>
  <c r="R23" i="7" s="1"/>
  <c r="D10" i="22" s="1"/>
  <c r="E25" i="7"/>
  <c r="R26" i="7" s="1"/>
  <c r="D15" i="22" s="1"/>
  <c r="E28" i="7"/>
  <c r="E29" i="7"/>
  <c r="E32" i="7"/>
  <c r="E33" i="7"/>
  <c r="E36" i="7"/>
  <c r="E37" i="7"/>
  <c r="E40" i="7"/>
  <c r="E42" i="7"/>
  <c r="E43" i="7"/>
  <c r="E46" i="7"/>
  <c r="R47" i="7" s="1"/>
  <c r="D22" i="22" s="1"/>
  <c r="E49" i="7"/>
  <c r="R50" i="7" s="1"/>
  <c r="D23" i="22" s="1"/>
  <c r="E52" i="7"/>
  <c r="E53" i="7"/>
  <c r="E56" i="7"/>
  <c r="E57" i="7"/>
  <c r="E58" i="7"/>
  <c r="E61" i="7"/>
  <c r="E62" i="7"/>
  <c r="E63" i="7"/>
  <c r="E64" i="7"/>
  <c r="E70" i="7"/>
  <c r="E71" i="7"/>
  <c r="E72" i="7"/>
  <c r="E73" i="7"/>
  <c r="E76" i="7"/>
  <c r="E77" i="7"/>
  <c r="E78" i="7"/>
  <c r="E79" i="7"/>
  <c r="E80" i="7"/>
  <c r="E83" i="7"/>
  <c r="E84" i="7"/>
  <c r="E85" i="7"/>
  <c r="E86" i="7"/>
  <c r="E87" i="7"/>
  <c r="E88" i="7"/>
  <c r="E89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7" i="7"/>
  <c r="R118" i="7"/>
  <c r="D40" i="22" s="1"/>
  <c r="E120" i="7"/>
  <c r="E121" i="7"/>
  <c r="E122" i="7"/>
  <c r="E123" i="7"/>
  <c r="E124" i="7"/>
  <c r="E27" i="43"/>
  <c r="E28" i="43"/>
  <c r="E29" i="43"/>
  <c r="E30" i="43"/>
  <c r="E47" i="43"/>
  <c r="E48" i="43"/>
  <c r="E49" i="43"/>
  <c r="E50" i="43"/>
  <c r="E51" i="43"/>
  <c r="E52" i="43"/>
  <c r="E14" i="43"/>
  <c r="R15" i="43" s="1"/>
  <c r="H18" i="44" s="1"/>
  <c r="E17" i="43"/>
  <c r="E18" i="43"/>
  <c r="E19" i="43"/>
  <c r="E22" i="43"/>
  <c r="E23" i="43"/>
  <c r="E24" i="43"/>
  <c r="E44" i="43"/>
  <c r="R45" i="43" s="1"/>
  <c r="H36" i="44" s="1"/>
  <c r="E55" i="43"/>
  <c r="E56" i="43"/>
  <c r="E57" i="43"/>
  <c r="E58" i="43"/>
  <c r="E59" i="43"/>
  <c r="E62" i="43"/>
  <c r="R63" i="43" s="1"/>
  <c r="H39" i="44" s="1"/>
  <c r="E65" i="43"/>
  <c r="E66" i="43"/>
  <c r="E67" i="43"/>
  <c r="E4" i="43"/>
  <c r="E5" i="43"/>
  <c r="E8" i="43"/>
  <c r="R9" i="43" s="1"/>
  <c r="H11" i="44" s="1"/>
  <c r="H12" i="44" s="1"/>
  <c r="E11" i="43"/>
  <c r="R12" i="43" s="1"/>
  <c r="H16" i="44" s="1"/>
  <c r="E33" i="43"/>
  <c r="R34" i="43" s="1"/>
  <c r="H28" i="44" s="1"/>
  <c r="E36" i="43"/>
  <c r="E37" i="43"/>
  <c r="E38" i="43"/>
  <c r="E41" i="43"/>
  <c r="E42" i="43"/>
  <c r="T71" i="43"/>
  <c r="D103" i="7"/>
  <c r="D104" i="7"/>
  <c r="C104" i="7"/>
  <c r="T38" i="7"/>
  <c r="F20" i="22" s="1"/>
  <c r="U38" i="7"/>
  <c r="V38" i="7"/>
  <c r="W38" i="7"/>
  <c r="X38" i="7"/>
  <c r="Y38" i="7"/>
  <c r="Z38" i="7"/>
  <c r="AA38" i="7"/>
  <c r="AB38" i="7"/>
  <c r="D36" i="7"/>
  <c r="D37" i="7"/>
  <c r="D94" i="7"/>
  <c r="C94" i="7"/>
  <c r="D101" i="7"/>
  <c r="C101" i="7"/>
  <c r="D100" i="7"/>
  <c r="C100" i="7"/>
  <c r="D99" i="7"/>
  <c r="C99" i="7"/>
  <c r="D98" i="7"/>
  <c r="C98" i="7"/>
  <c r="D97" i="7"/>
  <c r="C97" i="7"/>
  <c r="D96" i="7"/>
  <c r="C96" i="7"/>
  <c r="N46" i="27"/>
  <c r="N47" i="27" s="1"/>
  <c r="M46" i="27"/>
  <c r="M47" i="27" s="1"/>
  <c r="L46" i="27"/>
  <c r="L47" i="27" s="1"/>
  <c r="K46" i="27"/>
  <c r="K47" i="27" s="1"/>
  <c r="J46" i="27"/>
  <c r="J47" i="27" s="1"/>
  <c r="I46" i="27"/>
  <c r="I47" i="27" s="1"/>
  <c r="H46" i="27"/>
  <c r="H47" i="27" s="1"/>
  <c r="G46" i="27"/>
  <c r="G47" i="27" s="1"/>
  <c r="N44" i="27"/>
  <c r="M44" i="27"/>
  <c r="L44" i="27"/>
  <c r="K44" i="27"/>
  <c r="J44" i="27"/>
  <c r="I44" i="27"/>
  <c r="H44" i="27"/>
  <c r="G44" i="27"/>
  <c r="N35" i="27"/>
  <c r="M35" i="27"/>
  <c r="M36" i="27" s="1"/>
  <c r="L35" i="27"/>
  <c r="L36" i="27" s="1"/>
  <c r="K35" i="27"/>
  <c r="K36" i="27" s="1"/>
  <c r="J35" i="27"/>
  <c r="J36" i="27" s="1"/>
  <c r="I35" i="27"/>
  <c r="I36" i="27" s="1"/>
  <c r="H35" i="27"/>
  <c r="H36" i="27" s="1"/>
  <c r="G35" i="27"/>
  <c r="G36" i="27" s="1"/>
  <c r="N31" i="27"/>
  <c r="M31" i="27"/>
  <c r="L31" i="27"/>
  <c r="K31" i="27"/>
  <c r="J31" i="27"/>
  <c r="I31" i="27"/>
  <c r="H31" i="27"/>
  <c r="G31" i="27"/>
  <c r="N30" i="27"/>
  <c r="M30" i="27"/>
  <c r="L30" i="27"/>
  <c r="K30" i="27"/>
  <c r="J30" i="27"/>
  <c r="I30" i="27"/>
  <c r="H30" i="27"/>
  <c r="G30" i="27"/>
  <c r="N29" i="27"/>
  <c r="M29" i="27"/>
  <c r="L29" i="27"/>
  <c r="K29" i="27"/>
  <c r="J29" i="27"/>
  <c r="I29" i="27"/>
  <c r="H29" i="27"/>
  <c r="G29" i="27"/>
  <c r="N27" i="27"/>
  <c r="M27" i="27"/>
  <c r="L27" i="27"/>
  <c r="K27" i="27"/>
  <c r="J27" i="27"/>
  <c r="I27" i="27"/>
  <c r="H27" i="27"/>
  <c r="G27" i="27"/>
  <c r="N26" i="27"/>
  <c r="M26" i="27"/>
  <c r="L26" i="27"/>
  <c r="K26" i="27"/>
  <c r="J26" i="27"/>
  <c r="I26" i="27"/>
  <c r="H26" i="27"/>
  <c r="G26" i="27"/>
  <c r="N25" i="27"/>
  <c r="M25" i="27"/>
  <c r="L25" i="27"/>
  <c r="K25" i="27"/>
  <c r="J25" i="27"/>
  <c r="I25" i="27"/>
  <c r="H25" i="27"/>
  <c r="G25" i="27"/>
  <c r="N24" i="27"/>
  <c r="M24" i="27"/>
  <c r="L24" i="27"/>
  <c r="K24" i="27"/>
  <c r="J24" i="27"/>
  <c r="I24" i="27"/>
  <c r="H24" i="27"/>
  <c r="G24" i="27"/>
  <c r="N23" i="27"/>
  <c r="M23" i="27"/>
  <c r="L23" i="27"/>
  <c r="K23" i="27"/>
  <c r="J23" i="27"/>
  <c r="I23" i="27"/>
  <c r="H23" i="27"/>
  <c r="G23" i="27"/>
  <c r="N22" i="27"/>
  <c r="M22" i="27"/>
  <c r="L22" i="27"/>
  <c r="K22" i="27"/>
  <c r="J22" i="27"/>
  <c r="I22" i="27"/>
  <c r="H22" i="27"/>
  <c r="G22" i="27"/>
  <c r="N21" i="27"/>
  <c r="N32" i="27" s="1"/>
  <c r="M21" i="27"/>
  <c r="L21" i="27"/>
  <c r="K21" i="27"/>
  <c r="J21" i="27"/>
  <c r="J32" i="27" s="1"/>
  <c r="I21" i="27"/>
  <c r="I32" i="27" s="1"/>
  <c r="H21" i="27"/>
  <c r="G21" i="27"/>
  <c r="G32" i="27" s="1"/>
  <c r="N17" i="27"/>
  <c r="M17" i="27"/>
  <c r="L17" i="27"/>
  <c r="K17" i="27"/>
  <c r="J17" i="27"/>
  <c r="I17" i="27"/>
  <c r="H17" i="27"/>
  <c r="G17" i="27"/>
  <c r="N16" i="27"/>
  <c r="M16" i="27"/>
  <c r="L16" i="27"/>
  <c r="K16" i="27"/>
  <c r="J16" i="27"/>
  <c r="I16" i="27"/>
  <c r="H16" i="27"/>
  <c r="G16" i="27"/>
  <c r="N15" i="27"/>
  <c r="M15" i="27"/>
  <c r="M18" i="27" s="1"/>
  <c r="L15" i="27"/>
  <c r="L18" i="27" s="1"/>
  <c r="K15" i="27"/>
  <c r="K18" i="27" s="1"/>
  <c r="J15" i="27"/>
  <c r="J18" i="27" s="1"/>
  <c r="I15" i="27"/>
  <c r="H15" i="27"/>
  <c r="H18" i="27" s="1"/>
  <c r="G15" i="27"/>
  <c r="G18" i="27" s="1"/>
  <c r="N10" i="27"/>
  <c r="M10" i="27"/>
  <c r="L10" i="27"/>
  <c r="K10" i="27"/>
  <c r="J10" i="27"/>
  <c r="I10" i="27"/>
  <c r="H10" i="27"/>
  <c r="G10" i="27"/>
  <c r="N9" i="27"/>
  <c r="N11" i="27" s="1"/>
  <c r="M9" i="27"/>
  <c r="M11" i="27" s="1"/>
  <c r="L9" i="27"/>
  <c r="L11" i="27" s="1"/>
  <c r="K9" i="27"/>
  <c r="J9" i="27"/>
  <c r="J11" i="27" s="1"/>
  <c r="I9" i="27"/>
  <c r="I11" i="27" s="1"/>
  <c r="H9" i="27"/>
  <c r="G9" i="27"/>
  <c r="N6" i="27"/>
  <c r="M6" i="27"/>
  <c r="L6" i="27"/>
  <c r="K6" i="27"/>
  <c r="J6" i="27"/>
  <c r="I6" i="27"/>
  <c r="H6" i="27"/>
  <c r="G6" i="27"/>
  <c r="N5" i="27"/>
  <c r="M5" i="27"/>
  <c r="L5" i="27"/>
  <c r="L7" i="27" s="1"/>
  <c r="K5" i="27"/>
  <c r="J5" i="27"/>
  <c r="I5" i="27"/>
  <c r="I7" i="27" s="1"/>
  <c r="H5" i="27"/>
  <c r="H7" i="27" s="1"/>
  <c r="G5" i="27"/>
  <c r="G7" i="27" s="1"/>
  <c r="D61" i="7"/>
  <c r="C61" i="7"/>
  <c r="D62" i="7"/>
  <c r="C62" i="7"/>
  <c r="T65" i="7"/>
  <c r="F26" i="22" s="1"/>
  <c r="U65" i="7"/>
  <c r="V65" i="7"/>
  <c r="W65" i="7"/>
  <c r="X65" i="7"/>
  <c r="Y65" i="7"/>
  <c r="Z65" i="7"/>
  <c r="AA65" i="7"/>
  <c r="AB65" i="7"/>
  <c r="D63" i="7"/>
  <c r="D64" i="7"/>
  <c r="C64" i="7"/>
  <c r="D83" i="7"/>
  <c r="C83" i="7"/>
  <c r="D84" i="7"/>
  <c r="C84" i="7"/>
  <c r="D47" i="43"/>
  <c r="D48" i="43"/>
  <c r="D49" i="43"/>
  <c r="D50" i="43"/>
  <c r="D51" i="43"/>
  <c r="D52" i="43"/>
  <c r="D27" i="43"/>
  <c r="D28" i="43"/>
  <c r="D29" i="43"/>
  <c r="D30" i="43"/>
  <c r="D7" i="91"/>
  <c r="E7" i="91"/>
  <c r="D44" i="43"/>
  <c r="Q45" i="43" s="1"/>
  <c r="G36" i="44" s="1"/>
  <c r="D55" i="43"/>
  <c r="D56" i="43"/>
  <c r="D57" i="43"/>
  <c r="D58" i="43"/>
  <c r="D59" i="43"/>
  <c r="D62" i="43"/>
  <c r="Q63" i="43" s="1"/>
  <c r="G39" i="44" s="1"/>
  <c r="D65" i="43"/>
  <c r="D66" i="43"/>
  <c r="D67" i="43"/>
  <c r="D14" i="43"/>
  <c r="Q15" i="43" s="1"/>
  <c r="G18" i="44" s="1"/>
  <c r="D17" i="43"/>
  <c r="D18" i="43"/>
  <c r="D19" i="43"/>
  <c r="D22" i="43"/>
  <c r="D23" i="43"/>
  <c r="D24" i="43"/>
  <c r="J31" i="44"/>
  <c r="D4" i="43"/>
  <c r="D5" i="43"/>
  <c r="D8" i="43"/>
  <c r="Q9" i="43" s="1"/>
  <c r="G11" i="44" s="1"/>
  <c r="G12" i="44" s="1"/>
  <c r="D11" i="43"/>
  <c r="Q12" i="43" s="1"/>
  <c r="G16" i="44" s="1"/>
  <c r="D33" i="43"/>
  <c r="Q34" i="43" s="1"/>
  <c r="G28" i="44" s="1"/>
  <c r="D36" i="43"/>
  <c r="D37" i="43"/>
  <c r="D38" i="43"/>
  <c r="D41" i="43"/>
  <c r="D42" i="43"/>
  <c r="T90" i="7"/>
  <c r="F30" i="22" s="1"/>
  <c r="X90" i="7"/>
  <c r="J30" i="22" s="1"/>
  <c r="AB90" i="7"/>
  <c r="N30" i="22"/>
  <c r="T118" i="7"/>
  <c r="F40" i="22" s="1"/>
  <c r="U118" i="7"/>
  <c r="G40" i="22"/>
  <c r="V118" i="7"/>
  <c r="H40" i="22" s="1"/>
  <c r="W118" i="7"/>
  <c r="I40" i="22"/>
  <c r="X118" i="7"/>
  <c r="J40" i="22" s="1"/>
  <c r="Y118" i="7"/>
  <c r="K40" i="22"/>
  <c r="Z118" i="7"/>
  <c r="L40" i="22" s="1"/>
  <c r="AA118" i="7"/>
  <c r="M40" i="22"/>
  <c r="AB118" i="7"/>
  <c r="N40" i="22" s="1"/>
  <c r="C37" i="7"/>
  <c r="D95" i="7"/>
  <c r="C95" i="7"/>
  <c r="D109" i="7"/>
  <c r="C109" i="7"/>
  <c r="D124" i="7"/>
  <c r="D123" i="7"/>
  <c r="D122" i="7"/>
  <c r="D121" i="7"/>
  <c r="D120" i="7"/>
  <c r="D117" i="7"/>
  <c r="Q118" i="7" s="1"/>
  <c r="C40" i="22" s="1"/>
  <c r="D114" i="7"/>
  <c r="D113" i="7"/>
  <c r="D112" i="7"/>
  <c r="D111" i="7"/>
  <c r="D110" i="7"/>
  <c r="D108" i="7"/>
  <c r="D107" i="7"/>
  <c r="D106" i="7"/>
  <c r="D105" i="7"/>
  <c r="D102" i="7"/>
  <c r="D93" i="7"/>
  <c r="D89" i="7"/>
  <c r="D88" i="7"/>
  <c r="D87" i="7"/>
  <c r="D86" i="7"/>
  <c r="D85" i="7"/>
  <c r="D80" i="7"/>
  <c r="D79" i="7"/>
  <c r="D78" i="7"/>
  <c r="D77" i="7"/>
  <c r="D76" i="7"/>
  <c r="D73" i="7"/>
  <c r="D72" i="7"/>
  <c r="D71" i="7"/>
  <c r="D70" i="7"/>
  <c r="Q68" i="7"/>
  <c r="D58" i="7"/>
  <c r="D57" i="7"/>
  <c r="D56" i="7"/>
  <c r="D53" i="7"/>
  <c r="D52" i="7"/>
  <c r="D49" i="7"/>
  <c r="Q50" i="7" s="1"/>
  <c r="C23" i="22" s="1"/>
  <c r="D46" i="7"/>
  <c r="Q47" i="7" s="1"/>
  <c r="C22" i="22" s="1"/>
  <c r="D43" i="7"/>
  <c r="D42" i="7"/>
  <c r="D40" i="7"/>
  <c r="D33" i="7"/>
  <c r="D32" i="7"/>
  <c r="D29" i="7"/>
  <c r="D28" i="7"/>
  <c r="Q30" i="7" s="1"/>
  <c r="C16" i="22" s="1"/>
  <c r="D25" i="7"/>
  <c r="Q26" i="7" s="1"/>
  <c r="C15" i="22" s="1"/>
  <c r="D22" i="7"/>
  <c r="Q23" i="7" s="1"/>
  <c r="C10" i="22" s="1"/>
  <c r="D19" i="7"/>
  <c r="D18" i="7"/>
  <c r="D15" i="7"/>
  <c r="D14" i="7"/>
  <c r="D13" i="7"/>
  <c r="D12" i="7"/>
  <c r="D9" i="7"/>
  <c r="D8" i="7"/>
  <c r="D7" i="7"/>
  <c r="D6" i="7"/>
  <c r="D5" i="7"/>
  <c r="D4" i="7"/>
  <c r="B128" i="7"/>
  <c r="C125" i="7"/>
  <c r="C124" i="7"/>
  <c r="C123" i="7"/>
  <c r="C122" i="7"/>
  <c r="AB125" i="7"/>
  <c r="Z125" i="7"/>
  <c r="X125" i="7"/>
  <c r="V125" i="7"/>
  <c r="T125" i="7"/>
  <c r="C121" i="7"/>
  <c r="AA125" i="7"/>
  <c r="Y125" i="7"/>
  <c r="W125" i="7"/>
  <c r="U125" i="7"/>
  <c r="C120" i="7"/>
  <c r="C119" i="7"/>
  <c r="C118" i="7"/>
  <c r="C117" i="7"/>
  <c r="C116" i="7"/>
  <c r="C115" i="7"/>
  <c r="C114" i="7"/>
  <c r="C113" i="7"/>
  <c r="C112" i="7"/>
  <c r="C111" i="7"/>
  <c r="C110" i="7"/>
  <c r="C108" i="7"/>
  <c r="C107" i="7"/>
  <c r="C106" i="7"/>
  <c r="C105" i="7"/>
  <c r="C103" i="7"/>
  <c r="AB115" i="7"/>
  <c r="Z115" i="7"/>
  <c r="X115" i="7"/>
  <c r="V115" i="7"/>
  <c r="T115" i="7"/>
  <c r="C102" i="7"/>
  <c r="AA115" i="7"/>
  <c r="Y115" i="7"/>
  <c r="W115" i="7"/>
  <c r="U115" i="7"/>
  <c r="C93" i="7"/>
  <c r="C89" i="7"/>
  <c r="C88" i="7"/>
  <c r="C87" i="7"/>
  <c r="C86" i="7"/>
  <c r="C85" i="7"/>
  <c r="AA90" i="7"/>
  <c r="M30" i="22" s="1"/>
  <c r="Z90" i="7"/>
  <c r="L30" i="22" s="1"/>
  <c r="Y90" i="7"/>
  <c r="K30" i="22" s="1"/>
  <c r="W90" i="7"/>
  <c r="I30" i="22" s="1"/>
  <c r="V90" i="7"/>
  <c r="H30" i="22" s="1"/>
  <c r="U90" i="7"/>
  <c r="G30" i="22" s="1"/>
  <c r="C82" i="7"/>
  <c r="Z81" i="7"/>
  <c r="V81" i="7"/>
  <c r="C81" i="7"/>
  <c r="C80" i="7"/>
  <c r="C79" i="7"/>
  <c r="C78" i="7"/>
  <c r="AB81" i="7"/>
  <c r="X81" i="7"/>
  <c r="T81" i="7"/>
  <c r="F29" i="22" s="1"/>
  <c r="C77" i="7"/>
  <c r="AA81" i="7"/>
  <c r="Y81" i="7"/>
  <c r="W81" i="7"/>
  <c r="U81" i="7"/>
  <c r="C76" i="7"/>
  <c r="C75" i="7"/>
  <c r="W74" i="7"/>
  <c r="C74" i="7"/>
  <c r="C73" i="7"/>
  <c r="C72" i="7"/>
  <c r="C71" i="7"/>
  <c r="AB74" i="7"/>
  <c r="AA74" i="7"/>
  <c r="Y74" i="7"/>
  <c r="X74" i="7"/>
  <c r="U74" i="7"/>
  <c r="T74" i="7"/>
  <c r="F28" i="22" s="1"/>
  <c r="C70" i="7"/>
  <c r="C69" i="7"/>
  <c r="AA68" i="7"/>
  <c r="Y68" i="7"/>
  <c r="W68" i="7"/>
  <c r="U68" i="7"/>
  <c r="S68" i="7"/>
  <c r="C68" i="7"/>
  <c r="AB68" i="7"/>
  <c r="Z68" i="7"/>
  <c r="X68" i="7"/>
  <c r="V68" i="7"/>
  <c r="T68" i="7"/>
  <c r="R68" i="7"/>
  <c r="C66" i="7"/>
  <c r="C65" i="7"/>
  <c r="C63" i="7"/>
  <c r="C60" i="7"/>
  <c r="V59" i="7"/>
  <c r="C59" i="7"/>
  <c r="C58" i="7"/>
  <c r="AB59" i="7"/>
  <c r="Z59" i="7"/>
  <c r="X59" i="7"/>
  <c r="T59" i="7"/>
  <c r="F25" i="22" s="1"/>
  <c r="C57" i="7"/>
  <c r="Y59" i="7"/>
  <c r="U59" i="7"/>
  <c r="C56" i="7"/>
  <c r="C55" i="7"/>
  <c r="AA54" i="7"/>
  <c r="Y54" i="7"/>
  <c r="C54" i="7"/>
  <c r="C53" i="7"/>
  <c r="AB54" i="7"/>
  <c r="X54" i="7"/>
  <c r="W54" i="7"/>
  <c r="U54" i="7"/>
  <c r="T54" i="7"/>
  <c r="F24" i="22" s="1"/>
  <c r="C52" i="7"/>
  <c r="AB50" i="7"/>
  <c r="T50" i="7"/>
  <c r="AA50" i="7"/>
  <c r="Z50" i="7"/>
  <c r="Y50" i="7"/>
  <c r="X50" i="7"/>
  <c r="W50" i="7"/>
  <c r="V50" i="7"/>
  <c r="U50" i="7"/>
  <c r="C49" i="7"/>
  <c r="AA47" i="7"/>
  <c r="AB47" i="7"/>
  <c r="Z47" i="7"/>
  <c r="Y47" i="7"/>
  <c r="X47" i="7"/>
  <c r="W47" i="7"/>
  <c r="V47" i="7"/>
  <c r="U47" i="7"/>
  <c r="T47" i="7"/>
  <c r="F22" i="22" s="1"/>
  <c r="C46" i="7"/>
  <c r="X44" i="7"/>
  <c r="C43" i="7"/>
  <c r="C42" i="7"/>
  <c r="AB44" i="7"/>
  <c r="Z44" i="7"/>
  <c r="V44" i="7"/>
  <c r="T44" i="7"/>
  <c r="AA44" i="7"/>
  <c r="W44" i="7"/>
  <c r="C40" i="7"/>
  <c r="C36" i="7"/>
  <c r="AA34" i="7"/>
  <c r="Y34" i="7"/>
  <c r="W34" i="7"/>
  <c r="U34" i="7"/>
  <c r="C33" i="7"/>
  <c r="AB34" i="7"/>
  <c r="Z34" i="7"/>
  <c r="X34" i="7"/>
  <c r="V34" i="7"/>
  <c r="T34" i="7"/>
  <c r="F17" i="22" s="1"/>
  <c r="C32" i="7"/>
  <c r="AA30" i="7"/>
  <c r="Y30" i="7"/>
  <c r="W30" i="7"/>
  <c r="U30" i="7"/>
  <c r="C29" i="7"/>
  <c r="AB30" i="7"/>
  <c r="Z30" i="7"/>
  <c r="X30" i="7"/>
  <c r="V30" i="7"/>
  <c r="T30" i="7"/>
  <c r="F16" i="22" s="1"/>
  <c r="C28" i="7"/>
  <c r="AA26" i="7"/>
  <c r="AB26" i="7"/>
  <c r="Z26" i="7"/>
  <c r="Y26" i="7"/>
  <c r="X26" i="7"/>
  <c r="W26" i="7"/>
  <c r="V26" i="7"/>
  <c r="U26" i="7"/>
  <c r="T26" i="7"/>
  <c r="F15" i="22" s="1"/>
  <c r="C25" i="7"/>
  <c r="Z23" i="7"/>
  <c r="AB23" i="7"/>
  <c r="AA23" i="7"/>
  <c r="Y23" i="7"/>
  <c r="X23" i="7"/>
  <c r="W23" i="7"/>
  <c r="V23" i="7"/>
  <c r="U23" i="7"/>
  <c r="T23" i="7"/>
  <c r="F10" i="22" s="1"/>
  <c r="C22" i="7"/>
  <c r="U20" i="7"/>
  <c r="AA20" i="7"/>
  <c r="Y20" i="7"/>
  <c r="W20" i="7"/>
  <c r="C19" i="7"/>
  <c r="AB20" i="7"/>
  <c r="Z20" i="7"/>
  <c r="X20" i="7"/>
  <c r="V20" i="7"/>
  <c r="T20" i="7"/>
  <c r="F9" i="22" s="1"/>
  <c r="C18" i="7"/>
  <c r="W16" i="7"/>
  <c r="C15" i="7"/>
  <c r="C14" i="7"/>
  <c r="AA16" i="7"/>
  <c r="Y16" i="7"/>
  <c r="U16" i="7"/>
  <c r="C13" i="7"/>
  <c r="Z16" i="7"/>
  <c r="V16" i="7"/>
  <c r="C12" i="7"/>
  <c r="C9" i="7"/>
  <c r="C8" i="7"/>
  <c r="AA10" i="7"/>
  <c r="C7" i="7"/>
  <c r="C6" i="7"/>
  <c r="Y10" i="7"/>
  <c r="W10" i="7"/>
  <c r="U10" i="7"/>
  <c r="C5" i="7"/>
  <c r="C4" i="7"/>
  <c r="AB68" i="43"/>
  <c r="R40" i="44" s="1"/>
  <c r="X68" i="43"/>
  <c r="N40" i="44" s="1"/>
  <c r="U68" i="43"/>
  <c r="K40" i="44" s="1"/>
  <c r="T68" i="43"/>
  <c r="J40" i="44" s="1"/>
  <c r="C68" i="43"/>
  <c r="Y68" i="43"/>
  <c r="O40" i="44" s="1"/>
  <c r="C67" i="43"/>
  <c r="Z68" i="43"/>
  <c r="P40" i="44" s="1"/>
  <c r="V68" i="43"/>
  <c r="L40" i="44" s="1"/>
  <c r="C66" i="43"/>
  <c r="AA68" i="43"/>
  <c r="Q40" i="44" s="1"/>
  <c r="W68" i="43"/>
  <c r="M40" i="44" s="1"/>
  <c r="C65" i="43"/>
  <c r="C64" i="43"/>
  <c r="Y63" i="43"/>
  <c r="O39" i="44" s="1"/>
  <c r="U63" i="43"/>
  <c r="K39" i="44" s="1"/>
  <c r="C63" i="43"/>
  <c r="AB63" i="43"/>
  <c r="R39" i="44" s="1"/>
  <c r="AA63" i="43"/>
  <c r="Q39" i="44" s="1"/>
  <c r="Z63" i="43"/>
  <c r="P39" i="44" s="1"/>
  <c r="X63" i="43"/>
  <c r="N39" i="44" s="1"/>
  <c r="W63" i="43"/>
  <c r="M39" i="44" s="1"/>
  <c r="V63" i="43"/>
  <c r="L39" i="44" s="1"/>
  <c r="T63" i="43"/>
  <c r="J39" i="44" s="1"/>
  <c r="C62" i="43"/>
  <c r="AB60" i="43"/>
  <c r="R38" i="44" s="1"/>
  <c r="AA60" i="43"/>
  <c r="Q38" i="44" s="1"/>
  <c r="T60" i="43"/>
  <c r="J38" i="44" s="1"/>
  <c r="C59" i="43"/>
  <c r="C58" i="43"/>
  <c r="C57" i="43"/>
  <c r="C56" i="43"/>
  <c r="Z60" i="43"/>
  <c r="P38" i="44" s="1"/>
  <c r="Y60" i="43"/>
  <c r="O38" i="44" s="1"/>
  <c r="X60" i="43"/>
  <c r="N38" i="44" s="1"/>
  <c r="W60" i="43"/>
  <c r="M38" i="44" s="1"/>
  <c r="V60" i="43"/>
  <c r="L38" i="44" s="1"/>
  <c r="U60" i="43"/>
  <c r="K38" i="44" s="1"/>
  <c r="C55" i="43"/>
  <c r="C52" i="43"/>
  <c r="C51" i="43"/>
  <c r="C50" i="43"/>
  <c r="C49" i="43"/>
  <c r="AB53" i="43"/>
  <c r="R37" i="44" s="1"/>
  <c r="X53" i="43"/>
  <c r="N37" i="44" s="1"/>
  <c r="T53" i="43"/>
  <c r="J37" i="44" s="1"/>
  <c r="C48" i="43"/>
  <c r="Y53" i="43"/>
  <c r="O37" i="44" s="1"/>
  <c r="U53" i="43"/>
  <c r="K37" i="44" s="1"/>
  <c r="C47" i="43"/>
  <c r="AA45" i="43"/>
  <c r="Q36" i="44" s="1"/>
  <c r="Z45" i="43"/>
  <c r="P36" i="44" s="1"/>
  <c r="W45" i="43"/>
  <c r="M36" i="44" s="1"/>
  <c r="AB45" i="43"/>
  <c r="R36" i="44" s="1"/>
  <c r="R41" i="44" s="1"/>
  <c r="Y45" i="43"/>
  <c r="O36" i="44" s="1"/>
  <c r="X45" i="43"/>
  <c r="N36" i="44" s="1"/>
  <c r="N41" i="44" s="1"/>
  <c r="V45" i="43"/>
  <c r="L36" i="44" s="1"/>
  <c r="U45" i="43"/>
  <c r="K36" i="44" s="1"/>
  <c r="K41" i="44" s="1"/>
  <c r="T45" i="43"/>
  <c r="J36" i="44" s="1"/>
  <c r="C44" i="43"/>
  <c r="AA43" i="43"/>
  <c r="W43" i="43"/>
  <c r="C42" i="43"/>
  <c r="AB43" i="43"/>
  <c r="Z43" i="43"/>
  <c r="Y43" i="43"/>
  <c r="X43" i="43"/>
  <c r="V43" i="43"/>
  <c r="U43" i="43"/>
  <c r="T43" i="43"/>
  <c r="C41" i="43"/>
  <c r="V39" i="43"/>
  <c r="L30" i="44" s="1"/>
  <c r="U39" i="43"/>
  <c r="K30" i="44" s="1"/>
  <c r="Y39" i="43"/>
  <c r="O30" i="44" s="1"/>
  <c r="C38" i="43"/>
  <c r="Z39" i="43"/>
  <c r="P30" i="44" s="1"/>
  <c r="C37" i="43"/>
  <c r="AB39" i="43"/>
  <c r="R30" i="44" s="1"/>
  <c r="AA39" i="43"/>
  <c r="Q30" i="44" s="1"/>
  <c r="X39" i="43"/>
  <c r="N30" i="44" s="1"/>
  <c r="W39" i="43"/>
  <c r="M30" i="44" s="1"/>
  <c r="T39" i="43"/>
  <c r="J30" i="44" s="1"/>
  <c r="C36" i="43"/>
  <c r="AB34" i="43"/>
  <c r="R28" i="44" s="1"/>
  <c r="AA34" i="43"/>
  <c r="Q28" i="44" s="1"/>
  <c r="Z34" i="43"/>
  <c r="P28" i="44" s="1"/>
  <c r="Y34" i="43"/>
  <c r="O28" i="44" s="1"/>
  <c r="X34" i="43"/>
  <c r="N28" i="44" s="1"/>
  <c r="N32" i="44" s="1"/>
  <c r="N42" i="44" s="1"/>
  <c r="W34" i="43"/>
  <c r="M28" i="44" s="1"/>
  <c r="V34" i="43"/>
  <c r="L28" i="44" s="1"/>
  <c r="U34" i="43"/>
  <c r="K28" i="44" s="1"/>
  <c r="T34" i="43"/>
  <c r="J28" i="44" s="1"/>
  <c r="C33" i="43"/>
  <c r="V31" i="43"/>
  <c r="L21" i="44" s="1"/>
  <c r="U31" i="43"/>
  <c r="K21" i="44" s="1"/>
  <c r="Y31" i="43"/>
  <c r="O21" i="44" s="1"/>
  <c r="C30" i="43"/>
  <c r="Z31" i="43"/>
  <c r="P21" i="44" s="1"/>
  <c r="C29" i="43"/>
  <c r="AA31" i="43"/>
  <c r="Q21" i="44" s="1"/>
  <c r="W31" i="43"/>
  <c r="M21" i="44" s="1"/>
  <c r="C28" i="43"/>
  <c r="AB31" i="43"/>
  <c r="R21" i="44" s="1"/>
  <c r="X31" i="43"/>
  <c r="N21" i="44" s="1"/>
  <c r="T31" i="43"/>
  <c r="J21" i="44" s="1"/>
  <c r="C27" i="43"/>
  <c r="Z25" i="43"/>
  <c r="P20" i="44" s="1"/>
  <c r="C24" i="43"/>
  <c r="K70" i="43"/>
  <c r="X71" i="43" s="1"/>
  <c r="N31" i="44" s="1"/>
  <c r="V25" i="43"/>
  <c r="L20" i="44" s="1"/>
  <c r="C23" i="43"/>
  <c r="Y25" i="43"/>
  <c r="O20" i="44" s="1"/>
  <c r="W25" i="43"/>
  <c r="M20" i="44" s="1"/>
  <c r="U25" i="43"/>
  <c r="K20" i="44" s="1"/>
  <c r="C22" i="43"/>
  <c r="Y20" i="43"/>
  <c r="O19" i="44" s="1"/>
  <c r="T20" i="43"/>
  <c r="J19" i="44" s="1"/>
  <c r="AB20" i="43"/>
  <c r="R19" i="44" s="1"/>
  <c r="C19" i="43"/>
  <c r="U20" i="43"/>
  <c r="K19" i="44" s="1"/>
  <c r="C18" i="43"/>
  <c r="AA20" i="43"/>
  <c r="Q19" i="44" s="1"/>
  <c r="Z20" i="43"/>
  <c r="P19" i="44" s="1"/>
  <c r="X20" i="43"/>
  <c r="N19" i="44" s="1"/>
  <c r="W20" i="43"/>
  <c r="M19" i="44" s="1"/>
  <c r="V20" i="43"/>
  <c r="L19" i="44" s="1"/>
  <c r="C17" i="43"/>
  <c r="Y15" i="43"/>
  <c r="O18" i="44" s="1"/>
  <c r="U15" i="43"/>
  <c r="K18" i="44" s="1"/>
  <c r="T15" i="43"/>
  <c r="J18" i="44" s="1"/>
  <c r="AB15" i="43"/>
  <c r="R18" i="44" s="1"/>
  <c r="AA15" i="43"/>
  <c r="Q18" i="44" s="1"/>
  <c r="Z15" i="43"/>
  <c r="P18" i="44" s="1"/>
  <c r="X15" i="43"/>
  <c r="N18" i="44" s="1"/>
  <c r="W15" i="43"/>
  <c r="M18" i="44" s="1"/>
  <c r="V15" i="43"/>
  <c r="L18" i="44" s="1"/>
  <c r="C14" i="43"/>
  <c r="AB12" i="43"/>
  <c r="R16" i="44" s="1"/>
  <c r="X12" i="43"/>
  <c r="N16" i="44" s="1"/>
  <c r="V12" i="43"/>
  <c r="L16" i="44" s="1"/>
  <c r="L22" i="44" s="1"/>
  <c r="T12" i="43"/>
  <c r="J16" i="44" s="1"/>
  <c r="AA12" i="43"/>
  <c r="Q16" i="44" s="1"/>
  <c r="Z12" i="43"/>
  <c r="P16" i="44" s="1"/>
  <c r="Y12" i="43"/>
  <c r="O16" i="44" s="1"/>
  <c r="O22" i="44" s="1"/>
  <c r="W12" i="43"/>
  <c r="M16" i="44" s="1"/>
  <c r="M22" i="44" s="1"/>
  <c r="U12" i="43"/>
  <c r="K16" i="44" s="1"/>
  <c r="K22" i="44" s="1"/>
  <c r="C11" i="43"/>
  <c r="Z9" i="43"/>
  <c r="P11" i="44" s="1"/>
  <c r="P12" i="44" s="1"/>
  <c r="Y9" i="43"/>
  <c r="O11" i="44" s="1"/>
  <c r="O12" i="44" s="1"/>
  <c r="V9" i="43"/>
  <c r="L11" i="44" s="1"/>
  <c r="L12" i="44" s="1"/>
  <c r="U9" i="43"/>
  <c r="K11" i="44" s="1"/>
  <c r="K12" i="44" s="1"/>
  <c r="AB9" i="43"/>
  <c r="R11" i="44" s="1"/>
  <c r="R12" i="44" s="1"/>
  <c r="AA9" i="43"/>
  <c r="Q11" i="44" s="1"/>
  <c r="Q12" i="44" s="1"/>
  <c r="X9" i="43"/>
  <c r="N11" i="44" s="1"/>
  <c r="N12" i="44" s="1"/>
  <c r="W9" i="43"/>
  <c r="M11" i="44" s="1"/>
  <c r="M12" i="44" s="1"/>
  <c r="T9" i="43"/>
  <c r="J11" i="44" s="1"/>
  <c r="J12" i="44" s="1"/>
  <c r="C8" i="43"/>
  <c r="AB6" i="43"/>
  <c r="R8" i="44" s="1"/>
  <c r="R9" i="44" s="1"/>
  <c r="X6" i="43"/>
  <c r="N8" i="44" s="1"/>
  <c r="N9" i="44" s="1"/>
  <c r="W6" i="43"/>
  <c r="M8" i="44" s="1"/>
  <c r="M9" i="44" s="1"/>
  <c r="M23" i="44" s="1"/>
  <c r="C5" i="43"/>
  <c r="O70" i="43"/>
  <c r="AB71" i="43" s="1"/>
  <c r="R31" i="44" s="1"/>
  <c r="Y6" i="43"/>
  <c r="O8" i="44" s="1"/>
  <c r="O9" i="44" s="1"/>
  <c r="U6" i="43"/>
  <c r="K8" i="44" s="1"/>
  <c r="K9" i="44" s="1"/>
  <c r="K23" i="44" s="1"/>
  <c r="C4" i="43"/>
  <c r="F41" i="44"/>
  <c r="F34" i="44"/>
  <c r="R33" i="44"/>
  <c r="R34" i="44" s="1"/>
  <c r="Q33" i="44"/>
  <c r="Q34" i="44" s="1"/>
  <c r="P33" i="44"/>
  <c r="P34" i="44" s="1"/>
  <c r="O33" i="44"/>
  <c r="O34" i="44" s="1"/>
  <c r="N33" i="44"/>
  <c r="N34" i="44" s="1"/>
  <c r="M33" i="44"/>
  <c r="M34" i="44" s="1"/>
  <c r="L33" i="44"/>
  <c r="L34" i="44" s="1"/>
  <c r="K33" i="44"/>
  <c r="K34" i="44" s="1"/>
  <c r="J33" i="44"/>
  <c r="J34" i="44" s="1"/>
  <c r="I33" i="44"/>
  <c r="I34" i="44" s="1"/>
  <c r="H33" i="44"/>
  <c r="H34" i="44" s="1"/>
  <c r="G33" i="44"/>
  <c r="G34" i="44" s="1"/>
  <c r="F32" i="44"/>
  <c r="F22" i="44"/>
  <c r="F12" i="44"/>
  <c r="Z10" i="7"/>
  <c r="M127" i="7"/>
  <c r="Z128" i="7" s="1"/>
  <c r="J127" i="7"/>
  <c r="W128" i="7"/>
  <c r="T128" i="7"/>
  <c r="T10" i="7"/>
  <c r="F5" i="22" s="1"/>
  <c r="O127" i="7"/>
  <c r="AB128" i="7"/>
  <c r="AB10" i="7"/>
  <c r="AB16" i="7"/>
  <c r="N6" i="22" s="1"/>
  <c r="U44" i="7"/>
  <c r="AA59" i="7"/>
  <c r="M25" i="22" s="1"/>
  <c r="V10" i="7"/>
  <c r="I127" i="7"/>
  <c r="V128" i="7" s="1"/>
  <c r="N127" i="7"/>
  <c r="AA128" i="7"/>
  <c r="K127" i="7"/>
  <c r="X128" i="7" s="1"/>
  <c r="X10" i="7"/>
  <c r="T16" i="7"/>
  <c r="F6" i="22" s="1"/>
  <c r="X16" i="7"/>
  <c r="Y44" i="7"/>
  <c r="W59" i="7"/>
  <c r="I25" i="22" s="1"/>
  <c r="H127" i="7"/>
  <c r="U128" i="7" s="1"/>
  <c r="L127" i="7"/>
  <c r="Y128" i="7" s="1"/>
  <c r="V54" i="7"/>
  <c r="H24" i="22" s="1"/>
  <c r="Z54" i="7"/>
  <c r="V74" i="7"/>
  <c r="Z74" i="7"/>
  <c r="J70" i="43"/>
  <c r="W71" i="43" s="1"/>
  <c r="M31" i="44" s="1"/>
  <c r="N70" i="43"/>
  <c r="AA71" i="43" s="1"/>
  <c r="Q31" i="44" s="1"/>
  <c r="I70" i="43"/>
  <c r="V71" i="43" s="1"/>
  <c r="L31" i="44" s="1"/>
  <c r="M70" i="43"/>
  <c r="Z71" i="43" s="1"/>
  <c r="P31" i="44" s="1"/>
  <c r="V53" i="43"/>
  <c r="L37" i="44" s="1"/>
  <c r="Z53" i="43"/>
  <c r="P37" i="44" s="1"/>
  <c r="L70" i="43"/>
  <c r="Y71" i="43" s="1"/>
  <c r="O31" i="44" s="1"/>
  <c r="T6" i="43"/>
  <c r="J8" i="44" s="1"/>
  <c r="J9" i="44" s="1"/>
  <c r="Z6" i="43"/>
  <c r="P8" i="44" s="1"/>
  <c r="P9" i="44" s="1"/>
  <c r="AA25" i="43"/>
  <c r="Q20" i="44" s="1"/>
  <c r="W53" i="43"/>
  <c r="M37" i="44" s="1"/>
  <c r="AA53" i="43"/>
  <c r="Q37" i="44" s="1"/>
  <c r="V6" i="43"/>
  <c r="L8" i="44" s="1"/>
  <c r="L9" i="44" s="1"/>
  <c r="AA6" i="43"/>
  <c r="Q8" i="44" s="1"/>
  <c r="Q9" i="44" s="1"/>
  <c r="T25" i="43"/>
  <c r="J20" i="44" s="1"/>
  <c r="X25" i="43"/>
  <c r="N20" i="44" s="1"/>
  <c r="AB25" i="43"/>
  <c r="R20" i="44" s="1"/>
  <c r="H70" i="43"/>
  <c r="U71" i="43" s="1"/>
  <c r="K31" i="44" s="1"/>
  <c r="D38" i="91"/>
  <c r="E38" i="91"/>
  <c r="F38" i="91"/>
  <c r="G38" i="91"/>
  <c r="H38" i="91"/>
  <c r="D29" i="91"/>
  <c r="E29" i="91"/>
  <c r="F29" i="91"/>
  <c r="G29" i="91"/>
  <c r="H29" i="91"/>
  <c r="C29" i="91"/>
  <c r="D26" i="91"/>
  <c r="E26" i="91"/>
  <c r="F26" i="91"/>
  <c r="G26" i="91"/>
  <c r="H26" i="91"/>
  <c r="C26" i="91"/>
  <c r="F7" i="91"/>
  <c r="G7" i="91"/>
  <c r="H7" i="91"/>
  <c r="C7" i="91"/>
  <c r="C15" i="20" s="1"/>
  <c r="P46" i="27"/>
  <c r="P47" i="27" s="1"/>
  <c r="P44" i="27"/>
  <c r="P35" i="27"/>
  <c r="P36" i="27" s="1"/>
  <c r="P31" i="27"/>
  <c r="P30" i="27"/>
  <c r="P29" i="27"/>
  <c r="P28" i="27"/>
  <c r="P27" i="27"/>
  <c r="P26" i="27"/>
  <c r="P25" i="27"/>
  <c r="P24" i="27"/>
  <c r="P23" i="27"/>
  <c r="P22" i="27"/>
  <c r="P21" i="27"/>
  <c r="P32" i="27" s="1"/>
  <c r="P17" i="27"/>
  <c r="P16" i="27"/>
  <c r="P15" i="27"/>
  <c r="P6" i="27"/>
  <c r="P5" i="27"/>
  <c r="P10" i="27"/>
  <c r="P9" i="27"/>
  <c r="H21" i="20"/>
  <c r="G21" i="20"/>
  <c r="E27" i="22"/>
  <c r="D27" i="22"/>
  <c r="C27" i="22"/>
  <c r="Q64" i="24"/>
  <c r="Q55" i="24"/>
  <c r="Q51" i="24"/>
  <c r="Q43" i="24"/>
  <c r="Q40" i="24"/>
  <c r="Q31" i="24"/>
  <c r="Q26" i="24"/>
  <c r="Q21" i="24"/>
  <c r="Q16" i="24"/>
  <c r="Q13" i="24"/>
  <c r="Q10" i="24"/>
  <c r="P64" i="24"/>
  <c r="P55" i="24"/>
  <c r="P51" i="24"/>
  <c r="P43" i="24"/>
  <c r="P40" i="24"/>
  <c r="P31" i="24"/>
  <c r="P26" i="24"/>
  <c r="P21" i="24"/>
  <c r="P16" i="24"/>
  <c r="P13" i="24"/>
  <c r="P10" i="24"/>
  <c r="O64" i="24"/>
  <c r="O55" i="24"/>
  <c r="O51" i="24"/>
  <c r="O43" i="24"/>
  <c r="O40" i="24"/>
  <c r="O31" i="24"/>
  <c r="O26" i="24"/>
  <c r="O21" i="24"/>
  <c r="O16" i="24"/>
  <c r="O13" i="24"/>
  <c r="O10" i="24"/>
  <c r="N64" i="24"/>
  <c r="N55" i="24"/>
  <c r="N51" i="24"/>
  <c r="N43" i="24"/>
  <c r="N40" i="24"/>
  <c r="N31" i="24"/>
  <c r="N26" i="24"/>
  <c r="N21" i="24"/>
  <c r="N16" i="24"/>
  <c r="N13" i="24"/>
  <c r="N10" i="24"/>
  <c r="N32" i="24" s="1"/>
  <c r="M64" i="24"/>
  <c r="M55" i="24"/>
  <c r="M51" i="24"/>
  <c r="M43" i="24"/>
  <c r="M40" i="24"/>
  <c r="M31" i="24"/>
  <c r="M26" i="24"/>
  <c r="M21" i="24"/>
  <c r="M16" i="24"/>
  <c r="M13" i="24"/>
  <c r="M10" i="24"/>
  <c r="L64" i="24"/>
  <c r="L55" i="24"/>
  <c r="L51" i="24"/>
  <c r="L43" i="24"/>
  <c r="L40" i="24"/>
  <c r="L31" i="24"/>
  <c r="L26" i="24"/>
  <c r="L21" i="24"/>
  <c r="L16" i="24"/>
  <c r="L13" i="24"/>
  <c r="L10" i="24"/>
  <c r="K64" i="24"/>
  <c r="K55" i="24"/>
  <c r="K51" i="24"/>
  <c r="K43" i="24"/>
  <c r="K40" i="24"/>
  <c r="K31" i="24"/>
  <c r="K26" i="24"/>
  <c r="K21" i="24"/>
  <c r="K16" i="24"/>
  <c r="K13" i="24"/>
  <c r="K10" i="24"/>
  <c r="H29" i="22"/>
  <c r="I29" i="22"/>
  <c r="J29" i="22"/>
  <c r="L29" i="22"/>
  <c r="M29" i="22"/>
  <c r="N29" i="22"/>
  <c r="H28" i="22"/>
  <c r="I28" i="22"/>
  <c r="J28" i="22"/>
  <c r="K28" i="22"/>
  <c r="L28" i="22"/>
  <c r="M28" i="22"/>
  <c r="N28" i="22"/>
  <c r="H27" i="22"/>
  <c r="J27" i="22"/>
  <c r="K27" i="22"/>
  <c r="L27" i="22"/>
  <c r="M27" i="22"/>
  <c r="N27" i="22"/>
  <c r="H26" i="22"/>
  <c r="I26" i="22"/>
  <c r="J26" i="22"/>
  <c r="K26" i="22"/>
  <c r="L26" i="22"/>
  <c r="M26" i="22"/>
  <c r="N26" i="22"/>
  <c r="H25" i="22"/>
  <c r="J25" i="22"/>
  <c r="K25" i="22"/>
  <c r="L25" i="22"/>
  <c r="N25" i="22"/>
  <c r="I24" i="22"/>
  <c r="J24" i="22"/>
  <c r="K24" i="22"/>
  <c r="M24" i="22"/>
  <c r="N24" i="22"/>
  <c r="H23" i="22"/>
  <c r="J23" i="22"/>
  <c r="K23" i="22"/>
  <c r="L23" i="22"/>
  <c r="M23" i="22"/>
  <c r="N23" i="22"/>
  <c r="H22" i="22"/>
  <c r="I22" i="22"/>
  <c r="K22" i="22"/>
  <c r="L22" i="22"/>
  <c r="N22" i="22"/>
  <c r="H20" i="22"/>
  <c r="I20" i="22"/>
  <c r="J20" i="22"/>
  <c r="K20" i="22"/>
  <c r="L20" i="22"/>
  <c r="M20" i="22"/>
  <c r="N20" i="22"/>
  <c r="H17" i="22"/>
  <c r="I17" i="22"/>
  <c r="J17" i="22"/>
  <c r="K17" i="22"/>
  <c r="L17" i="22"/>
  <c r="M17" i="22"/>
  <c r="N17" i="22"/>
  <c r="H16" i="22"/>
  <c r="I16" i="22"/>
  <c r="J16" i="22"/>
  <c r="J18" i="22" s="1"/>
  <c r="K16" i="22"/>
  <c r="L16" i="22"/>
  <c r="M16" i="22"/>
  <c r="N16" i="22"/>
  <c r="N18" i="22" s="1"/>
  <c r="H15" i="22"/>
  <c r="I15" i="22"/>
  <c r="L15" i="22"/>
  <c r="M15" i="22"/>
  <c r="M18" i="22" s="1"/>
  <c r="N15" i="22"/>
  <c r="H10" i="22"/>
  <c r="I10" i="22"/>
  <c r="J10" i="22"/>
  <c r="K10" i="22"/>
  <c r="L10" i="22"/>
  <c r="M10" i="22"/>
  <c r="N10" i="22"/>
  <c r="N11" i="22" s="1"/>
  <c r="H9" i="22"/>
  <c r="I9" i="22"/>
  <c r="J9" i="22"/>
  <c r="K9" i="22"/>
  <c r="K11" i="22" s="1"/>
  <c r="K12" i="22" s="1"/>
  <c r="L9" i="22"/>
  <c r="M9" i="22"/>
  <c r="N9" i="22"/>
  <c r="H6" i="22"/>
  <c r="I6" i="22"/>
  <c r="K6" i="22"/>
  <c r="L6" i="22"/>
  <c r="M6" i="22"/>
  <c r="H5" i="22"/>
  <c r="I5" i="22"/>
  <c r="J5" i="22"/>
  <c r="L5" i="22"/>
  <c r="M5" i="22"/>
  <c r="N5" i="22"/>
  <c r="G27" i="22"/>
  <c r="G23" i="22"/>
  <c r="G22" i="22"/>
  <c r="G20" i="22"/>
  <c r="G15" i="22"/>
  <c r="G10" i="22"/>
  <c r="G24" i="22"/>
  <c r="G28" i="22"/>
  <c r="G9" i="22"/>
  <c r="G17" i="22"/>
  <c r="G29" i="22"/>
  <c r="G16" i="22"/>
  <c r="G26" i="22"/>
  <c r="G5" i="22"/>
  <c r="G6" i="22"/>
  <c r="G25" i="22"/>
  <c r="J64" i="24"/>
  <c r="J55" i="24"/>
  <c r="J51" i="24"/>
  <c r="J43" i="24"/>
  <c r="J40" i="24"/>
  <c r="J31" i="24"/>
  <c r="J26" i="24"/>
  <c r="J21" i="24"/>
  <c r="J16" i="24"/>
  <c r="J13" i="24"/>
  <c r="J10" i="24"/>
  <c r="F27" i="22"/>
  <c r="F23" i="22"/>
  <c r="I64" i="24"/>
  <c r="I55" i="24"/>
  <c r="I51" i="24"/>
  <c r="I43" i="24"/>
  <c r="I40" i="24"/>
  <c r="I31" i="24"/>
  <c r="I26" i="24"/>
  <c r="I21" i="24"/>
  <c r="I16" i="24"/>
  <c r="I13" i="24"/>
  <c r="I10" i="24"/>
  <c r="H64" i="24"/>
  <c r="H55" i="24"/>
  <c r="H51" i="24"/>
  <c r="H43" i="24"/>
  <c r="H40" i="24"/>
  <c r="H65" i="24" s="1"/>
  <c r="H31" i="24"/>
  <c r="H26" i="24"/>
  <c r="H21" i="24"/>
  <c r="H16" i="24"/>
  <c r="H13" i="24"/>
  <c r="H10" i="24"/>
  <c r="G64" i="24"/>
  <c r="G55" i="24"/>
  <c r="G51" i="24"/>
  <c r="G43" i="24"/>
  <c r="G40" i="24"/>
  <c r="G31" i="24"/>
  <c r="G26" i="24"/>
  <c r="G21" i="24"/>
  <c r="G16" i="24"/>
  <c r="G13" i="24"/>
  <c r="G10" i="24"/>
  <c r="F64" i="24"/>
  <c r="F55" i="24"/>
  <c r="F51" i="24"/>
  <c r="F43" i="24"/>
  <c r="F40" i="24"/>
  <c r="F31" i="24"/>
  <c r="F26" i="24"/>
  <c r="F21" i="24"/>
  <c r="F16" i="24"/>
  <c r="F13" i="24"/>
  <c r="F10" i="24"/>
  <c r="K29" i="22"/>
  <c r="I27" i="22"/>
  <c r="L24" i="22"/>
  <c r="I23" i="22"/>
  <c r="J15" i="22"/>
  <c r="K15" i="22"/>
  <c r="K5" i="22"/>
  <c r="J22" i="22"/>
  <c r="M22" i="22"/>
  <c r="J6" i="22"/>
  <c r="F1" i="22"/>
  <c r="G1" i="22"/>
  <c r="H1" i="22" s="1"/>
  <c r="C1" i="22"/>
  <c r="C21" i="20"/>
  <c r="G42" i="22"/>
  <c r="G43" i="22" s="1"/>
  <c r="N36" i="27"/>
  <c r="M11" i="22"/>
  <c r="M7" i="22"/>
  <c r="M12" i="22" s="1"/>
  <c r="L11" i="22"/>
  <c r="L18" i="22"/>
  <c r="L7" i="22"/>
  <c r="L12" i="22" s="1"/>
  <c r="K7" i="22"/>
  <c r="K18" i="22"/>
  <c r="J11" i="22"/>
  <c r="I11" i="22"/>
  <c r="I18" i="22"/>
  <c r="I7" i="22"/>
  <c r="H11" i="27"/>
  <c r="H26" i="20"/>
  <c r="H11" i="22"/>
  <c r="H7" i="22"/>
  <c r="H18" i="22"/>
  <c r="G11" i="22"/>
  <c r="G26" i="20"/>
  <c r="G18" i="22"/>
  <c r="G7" i="22"/>
  <c r="G12" i="22"/>
  <c r="O28" i="27"/>
  <c r="C26" i="20"/>
  <c r="F15" i="20" l="1"/>
  <c r="H21" i="22"/>
  <c r="H31" i="22" s="1"/>
  <c r="H42" i="22"/>
  <c r="H43" i="22" s="1"/>
  <c r="I1" i="22"/>
  <c r="H33" i="22"/>
  <c r="H34" i="22" s="1"/>
  <c r="O23" i="44"/>
  <c r="P22" i="44"/>
  <c r="N22" i="44"/>
  <c r="N23" i="44" s="1"/>
  <c r="K32" i="44"/>
  <c r="K42" i="44" s="1"/>
  <c r="O32" i="44"/>
  <c r="O42" i="44" s="1"/>
  <c r="O41" i="44"/>
  <c r="Q41" i="44"/>
  <c r="Q23" i="44"/>
  <c r="R23" i="44"/>
  <c r="Q22" i="44"/>
  <c r="R22" i="44"/>
  <c r="L32" i="44"/>
  <c r="L42" i="44" s="1"/>
  <c r="P32" i="44"/>
  <c r="L23" i="44"/>
  <c r="P23" i="44"/>
  <c r="M32" i="44"/>
  <c r="Q32" i="44"/>
  <c r="Q42" i="44" s="1"/>
  <c r="L41" i="44"/>
  <c r="M41" i="44"/>
  <c r="R32" i="44"/>
  <c r="R42" i="44" s="1"/>
  <c r="P41" i="44"/>
  <c r="H12" i="22"/>
  <c r="G33" i="22"/>
  <c r="G34" i="22" s="1"/>
  <c r="F32" i="24"/>
  <c r="N7" i="22"/>
  <c r="N12" i="22" s="1"/>
  <c r="I12" i="22"/>
  <c r="J7" i="22"/>
  <c r="J12" i="22" s="1"/>
  <c r="C31" i="91"/>
  <c r="C16" i="20" s="1"/>
  <c r="F33" i="22"/>
  <c r="G21" i="22"/>
  <c r="G31" i="22" s="1"/>
  <c r="E15" i="20"/>
  <c r="F21" i="22"/>
  <c r="F42" i="22"/>
  <c r="D15" i="20"/>
  <c r="H15" i="20"/>
  <c r="G15" i="20"/>
  <c r="G12" i="91"/>
  <c r="F12" i="91"/>
  <c r="E31" i="91"/>
  <c r="F42" i="44"/>
  <c r="K65" i="24"/>
  <c r="N65" i="24"/>
  <c r="I65" i="24"/>
  <c r="L65" i="24"/>
  <c r="P65" i="24"/>
  <c r="O65" i="24"/>
  <c r="G65" i="24"/>
  <c r="F65" i="24"/>
  <c r="Q65" i="24"/>
  <c r="J65" i="24"/>
  <c r="M65" i="24"/>
  <c r="O32" i="24"/>
  <c r="Q32" i="24"/>
  <c r="I32" i="24"/>
  <c r="K32" i="24"/>
  <c r="L32" i="24"/>
  <c r="M32" i="24"/>
  <c r="P32" i="24"/>
  <c r="J32" i="24"/>
  <c r="G32" i="24"/>
  <c r="H32" i="24"/>
  <c r="R30" i="7"/>
  <c r="D16" i="22" s="1"/>
  <c r="Q54" i="7"/>
  <c r="C24" i="22" s="1"/>
  <c r="R20" i="7"/>
  <c r="D9" i="22" s="1"/>
  <c r="R16" i="7"/>
  <c r="D6" i="22" s="1"/>
  <c r="R10" i="7"/>
  <c r="D5" i="22" s="1"/>
  <c r="Q59" i="7"/>
  <c r="C25" i="22" s="1"/>
  <c r="Q125" i="7"/>
  <c r="C42" i="22" s="1"/>
  <c r="C43" i="22" s="1"/>
  <c r="Q38" i="7"/>
  <c r="C20" i="22" s="1"/>
  <c r="Q115" i="7"/>
  <c r="C33" i="22" s="1"/>
  <c r="C34" i="22" s="1"/>
  <c r="Q16" i="7"/>
  <c r="C6" i="22" s="1"/>
  <c r="Q20" i="7"/>
  <c r="C9" i="22" s="1"/>
  <c r="C11" i="22" s="1"/>
  <c r="Q44" i="7"/>
  <c r="C21" i="22" s="1"/>
  <c r="Q6" i="43"/>
  <c r="G8" i="44" s="1"/>
  <c r="G9" i="44" s="1"/>
  <c r="I12" i="27"/>
  <c r="I13" i="27" s="1"/>
  <c r="G31" i="91"/>
  <c r="G16" i="20" s="1"/>
  <c r="H31" i="91"/>
  <c r="D31" i="91"/>
  <c r="E12" i="91"/>
  <c r="P11" i="27"/>
  <c r="F31" i="91"/>
  <c r="H12" i="91"/>
  <c r="P18" i="27"/>
  <c r="P7" i="27"/>
  <c r="C12" i="91"/>
  <c r="Q28" i="27"/>
  <c r="G11" i="27"/>
  <c r="G12" i="27" s="1"/>
  <c r="K11" i="27"/>
  <c r="K32" i="27"/>
  <c r="H32" i="27"/>
  <c r="H39" i="27" s="1"/>
  <c r="L32" i="27"/>
  <c r="K7" i="27"/>
  <c r="K37" i="27" s="1"/>
  <c r="I18" i="27"/>
  <c r="I39" i="27" s="1"/>
  <c r="M32" i="27"/>
  <c r="M39" i="27" s="1"/>
  <c r="N18" i="27"/>
  <c r="N39" i="27" s="1"/>
  <c r="F43" i="22"/>
  <c r="Q10" i="7"/>
  <c r="C5" i="22" s="1"/>
  <c r="D127" i="7"/>
  <c r="Q128" i="7" s="1"/>
  <c r="F34" i="22"/>
  <c r="Q74" i="7"/>
  <c r="C28" i="22" s="1"/>
  <c r="Q81" i="7"/>
  <c r="C29" i="22" s="1"/>
  <c r="E127" i="7"/>
  <c r="R128" i="7" s="1"/>
  <c r="Q34" i="7"/>
  <c r="C17" i="22" s="1"/>
  <c r="Q90" i="7"/>
  <c r="C30" i="22" s="1"/>
  <c r="Q65" i="7"/>
  <c r="C26" i="22" s="1"/>
  <c r="R81" i="7"/>
  <c r="D29" i="22" s="1"/>
  <c r="R54" i="7"/>
  <c r="D24" i="22" s="1"/>
  <c r="R38" i="7"/>
  <c r="D20" i="22" s="1"/>
  <c r="F7" i="22"/>
  <c r="R115" i="7"/>
  <c r="D33" i="22" s="1"/>
  <c r="R90" i="7"/>
  <c r="D30" i="22" s="1"/>
  <c r="R65" i="7"/>
  <c r="D26" i="22" s="1"/>
  <c r="R59" i="7"/>
  <c r="D25" i="22" s="1"/>
  <c r="R44" i="7"/>
  <c r="D21" i="22" s="1"/>
  <c r="R125" i="7"/>
  <c r="D42" i="22" s="1"/>
  <c r="R74" i="7"/>
  <c r="D28" i="22" s="1"/>
  <c r="R34" i="7"/>
  <c r="D17" i="22" s="1"/>
  <c r="D18" i="22" s="1"/>
  <c r="S59" i="7"/>
  <c r="E25" i="22" s="1"/>
  <c r="O26" i="27" s="1"/>
  <c r="Q26" i="27" s="1"/>
  <c r="F18" i="22"/>
  <c r="F11" i="22"/>
  <c r="F31" i="22"/>
  <c r="J32" i="44"/>
  <c r="J41" i="44"/>
  <c r="J22" i="44"/>
  <c r="J23" i="44" s="1"/>
  <c r="D34" i="22"/>
  <c r="D11" i="22"/>
  <c r="O24" i="27"/>
  <c r="Q24" i="27" s="1"/>
  <c r="G36" i="22"/>
  <c r="G38" i="22" s="1"/>
  <c r="G45" i="22" s="1"/>
  <c r="R43" i="43"/>
  <c r="R53" i="43"/>
  <c r="H37" i="44" s="1"/>
  <c r="R20" i="43"/>
  <c r="H19" i="44" s="1"/>
  <c r="R39" i="43"/>
  <c r="H30" i="44" s="1"/>
  <c r="R31" i="43"/>
  <c r="H21" i="44" s="1"/>
  <c r="E70" i="43"/>
  <c r="R71" i="43" s="1"/>
  <c r="H31" i="44" s="1"/>
  <c r="R68" i="43"/>
  <c r="H40" i="44" s="1"/>
  <c r="R60" i="43"/>
  <c r="H38" i="44" s="1"/>
  <c r="R25" i="43"/>
  <c r="H20" i="44" s="1"/>
  <c r="R6" i="43"/>
  <c r="H8" i="44" s="1"/>
  <c r="H9" i="44" s="1"/>
  <c r="Q43" i="43"/>
  <c r="Q20" i="43"/>
  <c r="G19" i="44" s="1"/>
  <c r="Q68" i="43"/>
  <c r="G40" i="44" s="1"/>
  <c r="Q39" i="43"/>
  <c r="G30" i="44" s="1"/>
  <c r="Q25" i="43"/>
  <c r="G20" i="44" s="1"/>
  <c r="Q60" i="43"/>
  <c r="G38" i="44" s="1"/>
  <c r="Q31" i="43"/>
  <c r="G21" i="44" s="1"/>
  <c r="Q53" i="43"/>
  <c r="G37" i="44" s="1"/>
  <c r="D70" i="43"/>
  <c r="Q71" i="43" s="1"/>
  <c r="G31" i="44" s="1"/>
  <c r="S54" i="7"/>
  <c r="E24" i="22" s="1"/>
  <c r="O25" i="27" s="1"/>
  <c r="Q25" i="27" s="1"/>
  <c r="H36" i="22"/>
  <c r="H38" i="22" s="1"/>
  <c r="H45" i="22" s="1"/>
  <c r="S38" i="7"/>
  <c r="E20" i="22" s="1"/>
  <c r="S65" i="7"/>
  <c r="E26" i="22" s="1"/>
  <c r="S81" i="7"/>
  <c r="E29" i="22" s="1"/>
  <c r="S34" i="7"/>
  <c r="E17" i="22" s="1"/>
  <c r="S44" i="7"/>
  <c r="E21" i="22" s="1"/>
  <c r="S20" i="7"/>
  <c r="E9" i="22" s="1"/>
  <c r="S30" i="7"/>
  <c r="E16" i="22" s="1"/>
  <c r="S115" i="7"/>
  <c r="E33" i="22" s="1"/>
  <c r="S125" i="7"/>
  <c r="E42" i="22" s="1"/>
  <c r="E43" i="22" s="1"/>
  <c r="S16" i="7"/>
  <c r="E6" i="22" s="1"/>
  <c r="S74" i="7"/>
  <c r="E28" i="22" s="1"/>
  <c r="S90" i="7"/>
  <c r="E30" i="22" s="1"/>
  <c r="O27" i="27"/>
  <c r="Q27" i="27" s="1"/>
  <c r="O21" i="27"/>
  <c r="Q21" i="27" s="1"/>
  <c r="O16" i="27"/>
  <c r="Q16" i="27" s="1"/>
  <c r="S10" i="7"/>
  <c r="E5" i="22" s="1"/>
  <c r="F127" i="7"/>
  <c r="S128" i="7" s="1"/>
  <c r="O23" i="27"/>
  <c r="Q23" i="27" s="1"/>
  <c r="S43" i="43"/>
  <c r="S20" i="43"/>
  <c r="I19" i="44" s="1"/>
  <c r="S6" i="43"/>
  <c r="I8" i="44" s="1"/>
  <c r="I9" i="44" s="1"/>
  <c r="S31" i="43"/>
  <c r="I21" i="44" s="1"/>
  <c r="S39" i="43"/>
  <c r="I30" i="44" s="1"/>
  <c r="S68" i="43"/>
  <c r="I40" i="44" s="1"/>
  <c r="S25" i="43"/>
  <c r="I20" i="44" s="1"/>
  <c r="S60" i="43"/>
  <c r="I38" i="44" s="1"/>
  <c r="S53" i="43"/>
  <c r="I37" i="44" s="1"/>
  <c r="F70" i="43"/>
  <c r="S71" i="43" s="1"/>
  <c r="I31" i="44" s="1"/>
  <c r="F23" i="44"/>
  <c r="I37" i="27"/>
  <c r="J39" i="27"/>
  <c r="G39" i="27"/>
  <c r="O10" i="27"/>
  <c r="Q10" i="27" s="1"/>
  <c r="G33" i="27"/>
  <c r="G19" i="27"/>
  <c r="G37" i="27"/>
  <c r="H37" i="27"/>
  <c r="H12" i="27"/>
  <c r="H19" i="27"/>
  <c r="L19" i="27"/>
  <c r="L37" i="27"/>
  <c r="L12" i="27"/>
  <c r="L13" i="27" s="1"/>
  <c r="I33" i="27"/>
  <c r="M7" i="27"/>
  <c r="M19" i="27" s="1"/>
  <c r="N7" i="27"/>
  <c r="J7" i="27"/>
  <c r="D16" i="20" l="1"/>
  <c r="C33" i="91"/>
  <c r="C6" i="20" s="1"/>
  <c r="F16" i="20"/>
  <c r="F17" i="20" s="1"/>
  <c r="H16" i="20"/>
  <c r="H17" i="20" s="1"/>
  <c r="D7" i="22"/>
  <c r="I21" i="22"/>
  <c r="I31" i="22" s="1"/>
  <c r="J1" i="22"/>
  <c r="I42" i="22"/>
  <c r="I43" i="22" s="1"/>
  <c r="I33" i="22"/>
  <c r="I34" i="22" s="1"/>
  <c r="P42" i="44"/>
  <c r="E16" i="20"/>
  <c r="M42" i="44"/>
  <c r="G17" i="20"/>
  <c r="C31" i="22"/>
  <c r="F36" i="22"/>
  <c r="J42" i="44"/>
  <c r="I41" i="27"/>
  <c r="I42" i="27" s="1"/>
  <c r="K19" i="27"/>
  <c r="K12" i="27"/>
  <c r="K13" i="27" s="1"/>
  <c r="L39" i="27"/>
  <c r="L41" i="27" s="1"/>
  <c r="L49" i="27" s="1"/>
  <c r="K33" i="27"/>
  <c r="D33" i="91"/>
  <c r="D6" i="20" s="1"/>
  <c r="E33" i="91"/>
  <c r="E6" i="20" s="1"/>
  <c r="G33" i="91"/>
  <c r="H33" i="91"/>
  <c r="F33" i="91"/>
  <c r="F6" i="20" s="1"/>
  <c r="P12" i="27"/>
  <c r="P13" i="27" s="1"/>
  <c r="P33" i="27"/>
  <c r="D12" i="91"/>
  <c r="P19" i="27"/>
  <c r="P39" i="27"/>
  <c r="P37" i="27"/>
  <c r="M12" i="27"/>
  <c r="M13" i="27" s="1"/>
  <c r="L33" i="27"/>
  <c r="H33" i="27"/>
  <c r="M37" i="27"/>
  <c r="K39" i="27"/>
  <c r="D43" i="22"/>
  <c r="O31" i="27"/>
  <c r="Q31" i="27" s="1"/>
  <c r="O22" i="27"/>
  <c r="Q22" i="27" s="1"/>
  <c r="O30" i="27"/>
  <c r="Q30" i="27" s="1"/>
  <c r="F12" i="22"/>
  <c r="C7" i="22"/>
  <c r="C12" i="22" s="1"/>
  <c r="C13" i="22" s="1"/>
  <c r="D31" i="22"/>
  <c r="D36" i="22" s="1"/>
  <c r="C18" i="22"/>
  <c r="C36" i="22" s="1"/>
  <c r="D12" i="22"/>
  <c r="E34" i="22"/>
  <c r="O44" i="27"/>
  <c r="Q44" i="27" s="1"/>
  <c r="H22" i="44"/>
  <c r="H23" i="44" s="1"/>
  <c r="H41" i="44"/>
  <c r="H32" i="44"/>
  <c r="G41" i="44"/>
  <c r="G32" i="44"/>
  <c r="G22" i="44"/>
  <c r="G23" i="44" s="1"/>
  <c r="O47" i="27"/>
  <c r="Q47" i="27" s="1"/>
  <c r="E11" i="22"/>
  <c r="E18" i="22"/>
  <c r="O17" i="27"/>
  <c r="Q17" i="27" s="1"/>
  <c r="O35" i="27"/>
  <c r="Q35" i="27" s="1"/>
  <c r="O29" i="27"/>
  <c r="Q29" i="27" s="1"/>
  <c r="O15" i="27"/>
  <c r="Q15" i="27" s="1"/>
  <c r="O6" i="27"/>
  <c r="Q6" i="27" s="1"/>
  <c r="O36" i="27"/>
  <c r="Q36" i="27" s="1"/>
  <c r="E31" i="22"/>
  <c r="E7" i="22"/>
  <c r="O46" i="27"/>
  <c r="Q46" i="27" s="1"/>
  <c r="I22" i="44"/>
  <c r="I23" i="44" s="1"/>
  <c r="I32" i="44"/>
  <c r="I41" i="44"/>
  <c r="H13" i="27"/>
  <c r="H41" i="27"/>
  <c r="M33" i="27"/>
  <c r="G41" i="27"/>
  <c r="G13" i="27"/>
  <c r="J37" i="27"/>
  <c r="J19" i="27"/>
  <c r="J12" i="27"/>
  <c r="J33" i="27"/>
  <c r="N33" i="27"/>
  <c r="N19" i="27"/>
  <c r="N12" i="27"/>
  <c r="N37" i="27"/>
  <c r="J42" i="22" l="1"/>
  <c r="J43" i="22" s="1"/>
  <c r="J33" i="22"/>
  <c r="J34" i="22" s="1"/>
  <c r="J21" i="22"/>
  <c r="J31" i="22" s="1"/>
  <c r="K1" i="22"/>
  <c r="I36" i="22"/>
  <c r="I38" i="22" s="1"/>
  <c r="I45" i="22" s="1"/>
  <c r="H6" i="20"/>
  <c r="H11" i="20" s="1"/>
  <c r="H28" i="20" s="1"/>
  <c r="G6" i="20"/>
  <c r="G11" i="20" s="1"/>
  <c r="G28" i="20" s="1"/>
  <c r="G33" i="20" s="1"/>
  <c r="E12" i="22"/>
  <c r="D38" i="22"/>
  <c r="D45" i="22" s="1"/>
  <c r="D11" i="20" s="1"/>
  <c r="C38" i="22"/>
  <c r="C45" i="22" s="1"/>
  <c r="C11" i="20" s="1"/>
  <c r="C17" i="20"/>
  <c r="G42" i="44"/>
  <c r="F38" i="22"/>
  <c r="F45" i="22" s="1"/>
  <c r="F11" i="20" s="1"/>
  <c r="F28" i="20" s="1"/>
  <c r="I49" i="27"/>
  <c r="M41" i="27"/>
  <c r="M49" i="27" s="1"/>
  <c r="K41" i="27"/>
  <c r="K49" i="27" s="1"/>
  <c r="P41" i="27"/>
  <c r="P42" i="27" s="1"/>
  <c r="P49" i="27"/>
  <c r="K42" i="27"/>
  <c r="H42" i="44"/>
  <c r="E17" i="20"/>
  <c r="D17" i="20"/>
  <c r="E36" i="22"/>
  <c r="E38" i="22" s="1"/>
  <c r="E45" i="22" s="1"/>
  <c r="E11" i="20" s="1"/>
  <c r="O39" i="27"/>
  <c r="Q39" i="27" s="1"/>
  <c r="O9" i="27"/>
  <c r="Q9" i="27" s="1"/>
  <c r="O18" i="27"/>
  <c r="Q18" i="27" s="1"/>
  <c r="O5" i="27"/>
  <c r="Q5" i="27" s="1"/>
  <c r="I42" i="44"/>
  <c r="L42" i="27"/>
  <c r="G42" i="27"/>
  <c r="G49" i="27"/>
  <c r="H42" i="27"/>
  <c r="H49" i="27"/>
  <c r="J13" i="27"/>
  <c r="J41" i="27"/>
  <c r="N41" i="27"/>
  <c r="N13" i="27"/>
  <c r="M42" i="27"/>
  <c r="L1" i="22" l="1"/>
  <c r="K42" i="22"/>
  <c r="K43" i="22" s="1"/>
  <c r="K21" i="22"/>
  <c r="K31" i="22" s="1"/>
  <c r="K33" i="22"/>
  <c r="K34" i="22" s="1"/>
  <c r="J36" i="22"/>
  <c r="J38" i="22" s="1"/>
  <c r="J45" i="22" s="1"/>
  <c r="G34" i="20"/>
  <c r="H34" i="20"/>
  <c r="H33" i="20"/>
  <c r="H40" i="20" s="1"/>
  <c r="H32" i="20"/>
  <c r="G40" i="20"/>
  <c r="F33" i="20"/>
  <c r="F34" i="20"/>
  <c r="F35" i="20" s="1"/>
  <c r="D28" i="20"/>
  <c r="C28" i="20"/>
  <c r="C33" i="20" s="1"/>
  <c r="O32" i="27"/>
  <c r="Q32" i="27" s="1"/>
  <c r="E28" i="20"/>
  <c r="E33" i="20" s="1"/>
  <c r="O11" i="27"/>
  <c r="Q11" i="27" s="1"/>
  <c r="O7" i="27"/>
  <c r="J42" i="27"/>
  <c r="J49" i="27"/>
  <c r="N49" i="27"/>
  <c r="N42" i="27"/>
  <c r="D33" i="20" l="1"/>
  <c r="D34" i="20"/>
  <c r="K36" i="22"/>
  <c r="K38" i="22" s="1"/>
  <c r="K45" i="22" s="1"/>
  <c r="M1" i="22"/>
  <c r="L33" i="22"/>
  <c r="L34" i="22" s="1"/>
  <c r="L21" i="22"/>
  <c r="L31" i="22" s="1"/>
  <c r="L42" i="22"/>
  <c r="L43" i="22" s="1"/>
  <c r="E34" i="20"/>
  <c r="E35" i="20" s="1"/>
  <c r="G32" i="20"/>
  <c r="F40" i="20"/>
  <c r="O19" i="27"/>
  <c r="Q19" i="27" s="1"/>
  <c r="O33" i="27"/>
  <c r="Q33" i="27" s="1"/>
  <c r="O37" i="27"/>
  <c r="Q37" i="27" s="1"/>
  <c r="Q7" i="27"/>
  <c r="O12" i="27"/>
  <c r="L36" i="22" l="1"/>
  <c r="L38" i="22" s="1"/>
  <c r="L45" i="22" s="1"/>
  <c r="M21" i="22"/>
  <c r="M31" i="22" s="1"/>
  <c r="N1" i="22"/>
  <c r="M33" i="22"/>
  <c r="M34" i="22" s="1"/>
  <c r="M42" i="22"/>
  <c r="M43" i="22" s="1"/>
  <c r="C34" i="20"/>
  <c r="D32" i="20"/>
  <c r="D40" i="20" s="1"/>
  <c r="C40" i="20"/>
  <c r="E40" i="20"/>
  <c r="F32" i="20"/>
  <c r="D35" i="20"/>
  <c r="O49" i="27"/>
  <c r="Q49" i="27" s="1"/>
  <c r="O41" i="27"/>
  <c r="Q12" i="27"/>
  <c r="O13" i="27"/>
  <c r="Q13" i="27" s="1"/>
  <c r="N42" i="22" l="1"/>
  <c r="N43" i="22" s="1"/>
  <c r="N21" i="22"/>
  <c r="N31" i="22" s="1"/>
  <c r="N33" i="22"/>
  <c r="N34" i="22" s="1"/>
  <c r="M36" i="22"/>
  <c r="M38" i="22" s="1"/>
  <c r="M45" i="22" s="1"/>
  <c r="E32" i="20"/>
  <c r="C37" i="20"/>
  <c r="D37" i="20" s="1"/>
  <c r="E37" i="20" s="1"/>
  <c r="F37" i="20" s="1"/>
  <c r="G37" i="20" s="1"/>
  <c r="H37" i="20" s="1"/>
  <c r="C35" i="20"/>
  <c r="Q41" i="27"/>
  <c r="O42" i="27"/>
  <c r="Q42" i="27" s="1"/>
  <c r="N36" i="22" l="1"/>
  <c r="N38" i="22" s="1"/>
  <c r="N45" i="2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Ohlsson</author>
  </authors>
  <commentList>
    <comment ref="B8" authorId="0" shapeId="0" xr:uid="{00000000-0006-0000-0B00-000002000000}">
      <text>
        <r>
          <rPr>
            <b/>
            <sz val="9"/>
            <color indexed="81"/>
            <rFont val="Tahoma"/>
            <family val="2"/>
          </rPr>
          <t>Lina Ohlsson:</t>
        </r>
        <r>
          <rPr>
            <sz val="9"/>
            <color indexed="81"/>
            <rFont val="Tahoma"/>
            <family val="2"/>
          </rPr>
          <t xml:space="preserve">
Exkl. SWE</t>
        </r>
      </text>
    </comment>
    <comment ref="B11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Lina Ohlsson:</t>
        </r>
        <r>
          <rPr>
            <sz val="9"/>
            <color indexed="81"/>
            <rFont val="Tahoma"/>
            <family val="2"/>
          </rPr>
          <t xml:space="preserve">
Exkl. SWE</t>
        </r>
      </text>
    </comment>
    <comment ref="D39" authorId="0" shapeId="0" xr:uid="{00000000-0006-0000-0B00-000008000000}">
      <text>
        <r>
          <rPr>
            <b/>
            <sz val="9"/>
            <color indexed="81"/>
            <rFont val="Tahoma"/>
            <family val="2"/>
          </rPr>
          <t>Lina Ohlsson:</t>
        </r>
        <r>
          <rPr>
            <sz val="9"/>
            <color indexed="81"/>
            <rFont val="Tahoma"/>
            <family val="2"/>
          </rPr>
          <t xml:space="preserve">
Det tar tid att komma igång --&gt; 2017 bara 1/2 året eftersom lansering Q1 2017 av CE-märkt produkt</t>
        </r>
      </text>
    </comment>
  </commentList>
</comments>
</file>

<file path=xl/sharedStrings.xml><?xml version="1.0" encoding="utf-8"?>
<sst xmlns="http://schemas.openxmlformats.org/spreadsheetml/2006/main" count="1151" uniqueCount="444">
  <si>
    <t>Kundfordringar</t>
  </si>
  <si>
    <t>Övriga kortfristiga fordringar</t>
  </si>
  <si>
    <t>Förutbetalda kostnader och upplupna intäkter</t>
  </si>
  <si>
    <t>Likvida medel</t>
  </si>
  <si>
    <t>Skatteskulder</t>
  </si>
  <si>
    <t>Upplupna kostnader och förutbetalda intäkter</t>
  </si>
  <si>
    <t>Jan</t>
  </si>
  <si>
    <t>Feb</t>
  </si>
  <si>
    <t>Mars</t>
  </si>
  <si>
    <t>April</t>
  </si>
  <si>
    <t>Maj</t>
  </si>
  <si>
    <t>Juni</t>
  </si>
  <si>
    <t>Juli</t>
  </si>
  <si>
    <t>Aug</t>
  </si>
  <si>
    <t>Sep</t>
  </si>
  <si>
    <t>Nov</t>
  </si>
  <si>
    <t>Dec</t>
  </si>
  <si>
    <t>Avskrivningar</t>
  </si>
  <si>
    <t>Januari</t>
  </si>
  <si>
    <t>Februari</t>
  </si>
  <si>
    <t>Augusti</t>
  </si>
  <si>
    <t>September</t>
  </si>
  <si>
    <t>Oktober</t>
  </si>
  <si>
    <t>November</t>
  </si>
  <si>
    <t>December</t>
  </si>
  <si>
    <t>RR Jan</t>
  </si>
  <si>
    <t>Resultatrapport</t>
  </si>
  <si>
    <t>Verksamhetens intäkter</t>
  </si>
  <si>
    <t>Rörelsens inkomster/intäkter</t>
  </si>
  <si>
    <t>3056 Försäljning tjänster till land utanför EU</t>
  </si>
  <si>
    <t>3740 Öres- och kronutjämning</t>
  </si>
  <si>
    <t>3960 Valutakursvinster på fordringar och skulder av rörelsekaraktär</t>
  </si>
  <si>
    <t>Summa Rörelsens inkomster/intäkter</t>
  </si>
  <si>
    <t>Summa Verksamhetens intäkter</t>
  </si>
  <si>
    <t>Verksamhetens kostnader</t>
  </si>
  <si>
    <t>Varu- och underkonsultkostnader</t>
  </si>
  <si>
    <t>4010 Inköp av material varor</t>
  </si>
  <si>
    <t>Summa Varu- och underkonsultkostnader</t>
  </si>
  <si>
    <t>Övriga externa rörelseutgifter/kostnader</t>
  </si>
  <si>
    <t>5010 Lokalhyra</t>
  </si>
  <si>
    <t>5020 El för belysning</t>
  </si>
  <si>
    <t>5060 Städning och renhållning</t>
  </si>
  <si>
    <t>5210 Hyra av maskiner och andra tekniska anläggningar</t>
  </si>
  <si>
    <t>5220 Hyra av inventarier och verktyg</t>
  </si>
  <si>
    <t>5410 Förbrukningsinventarier</t>
  </si>
  <si>
    <t>5460 Förbrukningsmaterial</t>
  </si>
  <si>
    <t>5710 Frakter, transporter och försäkringar vid varudistribution</t>
  </si>
  <si>
    <t>6072 Representation, ej avdragsgill</t>
  </si>
  <si>
    <t>6110 Kontorsmateriel</t>
  </si>
  <si>
    <t>6230 Datakommunikation</t>
  </si>
  <si>
    <t>6370 Kostnader för bevakning och larm</t>
  </si>
  <si>
    <t>6500 Övriga externa tjänster (gruppkonto)</t>
  </si>
  <si>
    <t>6530 Redovisningstjänster</t>
  </si>
  <si>
    <t>6550 Konsultarvoden</t>
  </si>
  <si>
    <t>6570 Bankkostnader</t>
  </si>
  <si>
    <t>6580 Advokat- och rättegångskostnader</t>
  </si>
  <si>
    <t>6992 Övriga externa kostnader, ej avdragsgilla</t>
  </si>
  <si>
    <t>Summa Övriga externa rörelseutgifter/kostnader</t>
  </si>
  <si>
    <t>Utgifter/kostnader för personal, avskrivningar m.m</t>
  </si>
  <si>
    <t>7321 Skattefria traktamenten, Sverige</t>
  </si>
  <si>
    <t>7331 Skattefria bilersättningar</t>
  </si>
  <si>
    <t>7510 Lagstadgade sociala avgifter</t>
  </si>
  <si>
    <t>7698 Erhållna bidrag och ersättningar</t>
  </si>
  <si>
    <t>Summa Utgifter/kostnader för personal, avskrivningar m.m</t>
  </si>
  <si>
    <t>Summa Verksamhetens kostnader</t>
  </si>
  <si>
    <t>Resultat före avskrivning</t>
  </si>
  <si>
    <t>Avskrivningar enligt plan</t>
  </si>
  <si>
    <t>Summa Avskrivningar enligt plan</t>
  </si>
  <si>
    <t>Summa Avskrivningar</t>
  </si>
  <si>
    <t>Resultat före finansiella poster</t>
  </si>
  <si>
    <t>Finansiella poster</t>
  </si>
  <si>
    <t>Övriga ränteintäkter och liknande resultatposter</t>
  </si>
  <si>
    <t>8314 Skattefria ränteintäkter</t>
  </si>
  <si>
    <t>Summa Övriga ränteintäkter och liknande resultatposter</t>
  </si>
  <si>
    <t>Räntekostnader och liknande resultatposter</t>
  </si>
  <si>
    <t>8400 Räntekostnader (gruppkonto)</t>
  </si>
  <si>
    <t>8410 Räntekostnader för långfristiga skulder</t>
  </si>
  <si>
    <t>Summa Räntekostnader och liknande resultatposter</t>
  </si>
  <si>
    <t>Summa Finansiella poster</t>
  </si>
  <si>
    <t>Preliminärt resultat</t>
  </si>
  <si>
    <t/>
  </si>
  <si>
    <t>RR Feb</t>
  </si>
  <si>
    <t>Summa Eget kapital och skulder</t>
  </si>
  <si>
    <t>Summa Upplupna kostnader och förutbetalda intäkter</t>
  </si>
  <si>
    <t>2990 Övriga upplupna kostnader och förutbetalda intäkter</t>
  </si>
  <si>
    <t>2960 Upplupna räntekostnader</t>
  </si>
  <si>
    <t>2943 Beräknad upplupen särskild löneskatt på pensionskostnader</t>
  </si>
  <si>
    <t>2920 Upplupna semesterlöner</t>
  </si>
  <si>
    <t>2910 Upplupna löner</t>
  </si>
  <si>
    <t xml:space="preserve"> </t>
  </si>
  <si>
    <t>Summa Personalens skatter, avgifter och löneavdrag</t>
  </si>
  <si>
    <t>2710 Personalskatt</t>
  </si>
  <si>
    <t>Personalens skatter, avgifter och löneavdrag</t>
  </si>
  <si>
    <t>Summa Skatteskulder</t>
  </si>
  <si>
    <t>2510 Skatteskulder</t>
  </si>
  <si>
    <t>Summa Kortfristiga skulder till kreditinstitut, kunder och leverantörer</t>
  </si>
  <si>
    <t>2440 Leverantörsskulder</t>
  </si>
  <si>
    <t>Kortfristiga skulder till kreditinstitut, kunder och leverantörer</t>
  </si>
  <si>
    <t>Summa Eget kapital</t>
  </si>
  <si>
    <t xml:space="preserve"> Årets preliminära resultat</t>
  </si>
  <si>
    <t>2099 Årets resultat</t>
  </si>
  <si>
    <t>2093 Erhållna aktieägartillskott</t>
  </si>
  <si>
    <t>2091 Balanserad vinst eller förlust</t>
  </si>
  <si>
    <t>2081 Aktiekapital</t>
  </si>
  <si>
    <t>Eget kapital</t>
  </si>
  <si>
    <t>Eget kapital och skulder</t>
  </si>
  <si>
    <t>Summa Tillgångar</t>
  </si>
  <si>
    <t>Summa Likvida medel</t>
  </si>
  <si>
    <t>1930 Checkräkningskonto</t>
  </si>
  <si>
    <t>Summa Förutbetalda kostnader och upplupna intäkter</t>
  </si>
  <si>
    <t>1790 Övriga förutbetalda kostnader och upplupna intäkter</t>
  </si>
  <si>
    <t>1730 Förutbetalda försäkringspremier</t>
  </si>
  <si>
    <t>1710 Förutbetalda hyreskostnader</t>
  </si>
  <si>
    <t>Summa Övriga kortfristiga fordringar</t>
  </si>
  <si>
    <t>1650 Momsfordran</t>
  </si>
  <si>
    <t>1630 Avräkning för skatter och avgifter (skattekonto)</t>
  </si>
  <si>
    <t>Summa Kundfordringar</t>
  </si>
  <si>
    <t>1510 Kundfordringar</t>
  </si>
  <si>
    <t>Summa Lager</t>
  </si>
  <si>
    <t>1400 Lager (gruppkonto)</t>
  </si>
  <si>
    <t>Lager</t>
  </si>
  <si>
    <t>Summa Maskiner och inventarier</t>
  </si>
  <si>
    <t>1229 Ackumulerade avskrivningar på inventarier och verktyg</t>
  </si>
  <si>
    <t>1220 Inventarier och verktyg</t>
  </si>
  <si>
    <t>Maskiner och inventarier</t>
  </si>
  <si>
    <t>Tillgångar</t>
  </si>
  <si>
    <t>Balansrapport</t>
  </si>
  <si>
    <t>Summa Övriga rörelsekostnader</t>
  </si>
  <si>
    <t>Övriga rörelsekostnader</t>
  </si>
  <si>
    <t>7220 Löner till företagsledare</t>
  </si>
  <si>
    <t>6071 Representation, avdragsgill</t>
  </si>
  <si>
    <t>5940 Utställningar och mässor</t>
  </si>
  <si>
    <t>5090 Övriga lokalkostnader</t>
  </si>
  <si>
    <t>RR Mar</t>
  </si>
  <si>
    <t>RR Apr</t>
  </si>
  <si>
    <t>RR Jun</t>
  </si>
  <si>
    <t>RR Jul</t>
  </si>
  <si>
    <t>RR Aug</t>
  </si>
  <si>
    <t>RR Sep</t>
  </si>
  <si>
    <t>RR Nov</t>
  </si>
  <si>
    <t>RR Dec</t>
  </si>
  <si>
    <t>6310 Företagsförsäkringar</t>
  </si>
  <si>
    <t>6560 Serviceavgifter till branschorganisationer</t>
  </si>
  <si>
    <t>7323 Skattefria traktamenten, utlandet</t>
  </si>
  <si>
    <t>Identifiera saknade koder</t>
  </si>
  <si>
    <t>5930 Reklamtrycksaker</t>
  </si>
  <si>
    <t>2611 Utgående moms på försäljning inom Sverige, oreducerad</t>
  </si>
  <si>
    <t>3055 Försäljning varor utanför EU</t>
  </si>
  <si>
    <t>3058 Försäljning varor inom EU</t>
  </si>
  <si>
    <t>3041 Försäljning Tjänster inom Sverige</t>
  </si>
  <si>
    <t>3051 Försäljning varor inom Sverige</t>
  </si>
  <si>
    <t>3056 Försäljning tjänster utanför EU</t>
  </si>
  <si>
    <t>4990 Lagerförändring</t>
  </si>
  <si>
    <t>5420 Programvaror</t>
  </si>
  <si>
    <t>5500 Reparation och underhåll av inventarier, verktyg och datorer m.m.</t>
  </si>
  <si>
    <t>6410 Styrelsearvode</t>
  </si>
  <si>
    <t>6420 Revisor</t>
  </si>
  <si>
    <t>6490 Övriga förvaltningskostnader</t>
  </si>
  <si>
    <t>7322 Skattepliktiga traktamenten, Sverige</t>
  </si>
  <si>
    <t>7332 Skattepliktiga bilersättningar</t>
  </si>
  <si>
    <t>7610 Utbildning</t>
  </si>
  <si>
    <t>7620 Sjuk och hälsovård</t>
  </si>
  <si>
    <t>8300 Ränteintäkter</t>
  </si>
  <si>
    <t>3550 Fakturerade resekostnader</t>
  </si>
  <si>
    <t>2614 Utgående moms tjänster EU</t>
  </si>
  <si>
    <t>2615 Utgående moms varor EU</t>
  </si>
  <si>
    <t>2890 Övr kortfristiga skulder</t>
  </si>
  <si>
    <t>Budget</t>
  </si>
  <si>
    <t>3910 Hyresintäkter</t>
  </si>
  <si>
    <t>3990 Övriga intäkter</t>
  </si>
  <si>
    <t>4013 ISO certifiering</t>
  </si>
  <si>
    <t>Nordic Biomarker AB</t>
  </si>
  <si>
    <t>Net sales</t>
  </si>
  <si>
    <t>Other operating income</t>
  </si>
  <si>
    <t>Total income</t>
  </si>
  <si>
    <t>Raw materials</t>
  </si>
  <si>
    <t>Consumables</t>
  </si>
  <si>
    <t>Rent for premises</t>
  </si>
  <si>
    <t>Electricity and heating</t>
  </si>
  <si>
    <t>Other costs for premises</t>
  </si>
  <si>
    <t>5130 Värme</t>
  </si>
  <si>
    <t>Total cost of materials</t>
  </si>
  <si>
    <t>Total cost of premises</t>
  </si>
  <si>
    <t>Repairs and maintenance</t>
  </si>
  <si>
    <t>Shipping costs</t>
  </si>
  <si>
    <t>Travel expenses</t>
  </si>
  <si>
    <t>Representation</t>
  </si>
  <si>
    <t>Marketing</t>
  </si>
  <si>
    <t>Communication costs</t>
  </si>
  <si>
    <t>Consulting fees</t>
  </si>
  <si>
    <t>Other administrative expenses</t>
  </si>
  <si>
    <t>Other external costs</t>
  </si>
  <si>
    <t>Total other external costs</t>
  </si>
  <si>
    <t>5910 Marknadsföring och reklam</t>
  </si>
  <si>
    <t>5480 Arbetskläder och skyddsmaterial</t>
  </si>
  <si>
    <t>5800 Resekostnader</t>
  </si>
  <si>
    <t>6200 Tele och post</t>
  </si>
  <si>
    <t>6830 Externa utvecklingstjänster</t>
  </si>
  <si>
    <t>6590 Övriga främmande tjänster</t>
  </si>
  <si>
    <t>6970 Tidningar, tidskrifter</t>
  </si>
  <si>
    <t>6981 Föreningsavgifter avdragsgilla</t>
  </si>
  <si>
    <t>6982 Föreningsavgifter ej avdragsgilla</t>
  </si>
  <si>
    <t>6991 Övriga externa kostnader avdragsgilla</t>
  </si>
  <si>
    <t>Staff cost</t>
  </si>
  <si>
    <t>Total staff cost</t>
  </si>
  <si>
    <t>7211 Löner till tjänstemän</t>
  </si>
  <si>
    <t>7690 Övriga personalkostnader</t>
  </si>
  <si>
    <t>7570 Collectum och fora</t>
  </si>
  <si>
    <t>7650 Sjuklöneförsäkring</t>
  </si>
  <si>
    <t>7290 Förändring av semesterlöneskuld</t>
  </si>
  <si>
    <t>Total operating expenses</t>
  </si>
  <si>
    <t>Operating profit (EBITDA)</t>
  </si>
  <si>
    <t>Depreciation</t>
  </si>
  <si>
    <t>7831 Avskrivningar på inventarier och verktyg</t>
  </si>
  <si>
    <t>Financial items</t>
  </si>
  <si>
    <t>Total financial items</t>
  </si>
  <si>
    <t>Profit after financial items</t>
  </si>
  <si>
    <t>7960 Valutakursförluster</t>
  </si>
  <si>
    <t>7412 Indiv pensionsförsäkring</t>
  </si>
  <si>
    <t>Total</t>
  </si>
  <si>
    <t>May</t>
  </si>
  <si>
    <t>June</t>
  </si>
  <si>
    <t>July</t>
  </si>
  <si>
    <t>Oct</t>
  </si>
  <si>
    <t>Prognosis result</t>
  </si>
  <si>
    <t>RR May</t>
  </si>
  <si>
    <t>RR Oct</t>
  </si>
  <si>
    <t>Margin</t>
  </si>
  <si>
    <t>1684 Fordran hos leverantör</t>
  </si>
  <si>
    <t>1940 Bankkontot</t>
  </si>
  <si>
    <t>1950 Sparkonto</t>
  </si>
  <si>
    <t>2940 Upplupna sociala avgifter</t>
  </si>
  <si>
    <t>2941 Sociala avgifter sem löneskuld</t>
  </si>
  <si>
    <t>2641ebiterad ingående moms</t>
  </si>
  <si>
    <t>2650 Moms redovisningskonto</t>
  </si>
  <si>
    <t>Assets</t>
  </si>
  <si>
    <t>Fixed assets</t>
  </si>
  <si>
    <t>Tangible fixed assets</t>
  </si>
  <si>
    <t>Equipment and tools</t>
  </si>
  <si>
    <t>Current assets</t>
  </si>
  <si>
    <t>Inventories etc.</t>
  </si>
  <si>
    <t>Raw materials and stock in trade</t>
  </si>
  <si>
    <t>Current receivables</t>
  </si>
  <si>
    <t>Accounts receivables</t>
  </si>
  <si>
    <t>Other receivables</t>
  </si>
  <si>
    <t>Deferred expenses an accrued incomes</t>
  </si>
  <si>
    <t>Cash on hand and in bank</t>
  </si>
  <si>
    <t>Total current assets</t>
  </si>
  <si>
    <t>Total fixed assets</t>
  </si>
  <si>
    <t>Total assets</t>
  </si>
  <si>
    <t>Equity and liabilities</t>
  </si>
  <si>
    <t>Equity</t>
  </si>
  <si>
    <t>Restricted reserves</t>
  </si>
  <si>
    <t>Share capital</t>
  </si>
  <si>
    <t>Non-restricted equity</t>
  </si>
  <si>
    <t>Retained earnings and losses</t>
  </si>
  <si>
    <t>Profit/loss for the year</t>
  </si>
  <si>
    <t>Total equity</t>
  </si>
  <si>
    <t>Current liabilities</t>
  </si>
  <si>
    <t>Accounts payable</t>
  </si>
  <si>
    <t>Current tax liabilities</t>
  </si>
  <si>
    <t>Liabilities for employees</t>
  </si>
  <si>
    <t>Accrued expenses and deferred incomes</t>
  </si>
  <si>
    <t>Toytal liabilities</t>
  </si>
  <si>
    <t>Total equties and liabilities</t>
  </si>
  <si>
    <t>Deferred expenses and accrued incomes</t>
  </si>
  <si>
    <t>Other liabilities</t>
  </si>
  <si>
    <t>Liabilities for personal</t>
  </si>
  <si>
    <t>Other liabilies</t>
  </si>
  <si>
    <t>Accrues expenses and deferred incomes</t>
  </si>
  <si>
    <t>Cash flow</t>
  </si>
  <si>
    <t>Result</t>
  </si>
  <si>
    <t>Adjustments from no cash flow posts</t>
  </si>
  <si>
    <t>result from selling of equipment</t>
  </si>
  <si>
    <t>Ongoing business</t>
  </si>
  <si>
    <t>Investments</t>
  </si>
  <si>
    <t>Cash flow from investments</t>
  </si>
  <si>
    <t>Financing</t>
  </si>
  <si>
    <t>Emissions</t>
  </si>
  <si>
    <t>Dividends</t>
  </si>
  <si>
    <t>Prognosis</t>
  </si>
  <si>
    <t>- Taxes</t>
  </si>
  <si>
    <t>Cash flow from ongoing business</t>
  </si>
  <si>
    <t>Change in current assets</t>
  </si>
  <si>
    <t>Changes in working capital</t>
  </si>
  <si>
    <t>Change in raw materials and stock in trade</t>
  </si>
  <si>
    <t>Change in current liabilities</t>
  </si>
  <si>
    <t>Cash flow from financing</t>
  </si>
  <si>
    <t>Cash in bank out</t>
  </si>
  <si>
    <t>Monhtly cash flow</t>
  </si>
  <si>
    <t>Difference</t>
  </si>
  <si>
    <t>Ackumulated CF</t>
  </si>
  <si>
    <t>in % of total income</t>
  </si>
  <si>
    <t>Progn. vs Budget</t>
  </si>
  <si>
    <t>8423 Räntekostnad för skatter &amp; avgifter</t>
  </si>
  <si>
    <t>Untaxed reserves</t>
  </si>
  <si>
    <t>2115 Periodiseringsfond Tax 2015</t>
  </si>
  <si>
    <t>2150 Ack. Överavskrivningar</t>
  </si>
  <si>
    <t>Summa obeskattade reserver</t>
  </si>
  <si>
    <t>7531 Löneskatt</t>
  </si>
  <si>
    <t>7531 löneskatt</t>
  </si>
  <si>
    <t>Total untaxed reserves</t>
  </si>
  <si>
    <t>March</t>
  </si>
  <si>
    <t>6600 Biochem kostnader</t>
  </si>
  <si>
    <t>Cash in bank in</t>
  </si>
  <si>
    <t>IB 2017-01-01</t>
  </si>
  <si>
    <t>UB 2017-01-31</t>
  </si>
  <si>
    <t>UB 2017-02-28</t>
  </si>
  <si>
    <t>UB 2017-03-31</t>
  </si>
  <si>
    <t>UB 2017-04-30</t>
  </si>
  <si>
    <t>UB 2017-05-31</t>
  </si>
  <si>
    <t>UB 2017-06-30</t>
  </si>
  <si>
    <t>UB 2017-07-31</t>
  </si>
  <si>
    <t>UB 2017-08-31</t>
  </si>
  <si>
    <t>UB 2017-09-30</t>
  </si>
  <si>
    <t>UB 2017-10-31</t>
  </si>
  <si>
    <t>UB 2017-11-30</t>
  </si>
  <si>
    <t>UB 2017-12-31</t>
  </si>
  <si>
    <t>Financial assets</t>
  </si>
  <si>
    <t>Long term loans</t>
  </si>
  <si>
    <t>Total financial assets</t>
  </si>
  <si>
    <t>Långfristiga fordringar</t>
  </si>
  <si>
    <t>1380 Långfristiga fordringar</t>
  </si>
  <si>
    <t>Summa Långfristiga fordringar</t>
  </si>
  <si>
    <t>1920 Plusgiro</t>
  </si>
  <si>
    <t>6700 FDA/Grifols</t>
  </si>
  <si>
    <t>7290 förändring av semesterlöneskuld</t>
  </si>
  <si>
    <t>5615 Leasingavg personbilar</t>
  </si>
  <si>
    <t>7583 Gruppolycksfallsförsäkringspremier</t>
  </si>
  <si>
    <t>Long term claims</t>
  </si>
  <si>
    <t>Qa and RA external costs</t>
  </si>
  <si>
    <t>ERP and business systems</t>
  </si>
  <si>
    <t>QA and RA external costs</t>
  </si>
  <si>
    <t>6240 IT-kostnader</t>
  </si>
  <si>
    <t>6595 Rekrytering</t>
  </si>
  <si>
    <t>7212 Sales&amp;Marketing</t>
  </si>
  <si>
    <t>7213 QC and applications</t>
  </si>
  <si>
    <t>7214 Production</t>
  </si>
  <si>
    <t>7215 R&amp;D</t>
  </si>
  <si>
    <t>7216 QA</t>
  </si>
  <si>
    <t>7217 management and adm</t>
  </si>
  <si>
    <t>7217 Management and adm</t>
  </si>
  <si>
    <t>5612 Skatt försäkr personbilar</t>
  </si>
  <si>
    <t>Underlag för volym</t>
  </si>
  <si>
    <t>Marknad</t>
  </si>
  <si>
    <t>Antal patienter</t>
  </si>
  <si>
    <t>Skandinavien</t>
  </si>
  <si>
    <t>RoW</t>
  </si>
  <si>
    <t>Europa</t>
  </si>
  <si>
    <t xml:space="preserve">Antal sjukhus/kliniker </t>
  </si>
  <si>
    <t>Antal patienter/sjukhus</t>
  </si>
  <si>
    <t>Sverige</t>
  </si>
  <si>
    <t>Norden</t>
  </si>
  <si>
    <t>Mål för försäljning</t>
  </si>
  <si>
    <t>(% av marknaden)</t>
  </si>
  <si>
    <t>(antal patienter)</t>
  </si>
  <si>
    <t>Produkter pris och kostnad</t>
  </si>
  <si>
    <t>TB/st</t>
  </si>
  <si>
    <t>Täckningsbidrag %</t>
  </si>
  <si>
    <t>Antal sålda per år (Styck)</t>
  </si>
  <si>
    <t>Antal produkter sålda totalt</t>
  </si>
  <si>
    <t>Intäkter (SEK)</t>
  </si>
  <si>
    <t>Summa intäkter</t>
  </si>
  <si>
    <t>Rörliga kostnader (SEK)</t>
  </si>
  <si>
    <t>Täckningsbidrag</t>
  </si>
  <si>
    <t>Summa täckningsbidrag</t>
  </si>
  <si>
    <t>TB%</t>
  </si>
  <si>
    <t>VD</t>
  </si>
  <si>
    <t>Administration</t>
  </si>
  <si>
    <t>Konferanser/Mässor/Utställning</t>
  </si>
  <si>
    <t>Marknadsmaterial</t>
  </si>
  <si>
    <t>Annonser/Internet/Publikation</t>
  </si>
  <si>
    <t>Grafisk formgivning</t>
  </si>
  <si>
    <t>Organisation</t>
  </si>
  <si>
    <t>Lön+aga+pension</t>
  </si>
  <si>
    <t>Månad</t>
  </si>
  <si>
    <t>Titel</t>
  </si>
  <si>
    <t>bruttolön</t>
  </si>
  <si>
    <t>Budget 2018-2023</t>
  </si>
  <si>
    <t>Production</t>
  </si>
  <si>
    <t>Personell costs</t>
  </si>
  <si>
    <t>Sales</t>
  </si>
  <si>
    <t>Function</t>
  </si>
  <si>
    <t>CE and QA</t>
  </si>
  <si>
    <t>Tech transfer</t>
  </si>
  <si>
    <t>Patens and licenses</t>
  </si>
  <si>
    <t>Yearly</t>
  </si>
  <si>
    <t>Communication</t>
  </si>
  <si>
    <t>Communication per personell</t>
  </si>
  <si>
    <t>Clinical studies</t>
  </si>
  <si>
    <t>Board fees</t>
  </si>
  <si>
    <t>Legal counsel</t>
  </si>
  <si>
    <t>Development consultants</t>
  </si>
  <si>
    <t>Other consultants</t>
  </si>
  <si>
    <t>Patents and licenses</t>
  </si>
  <si>
    <t>Production transfer</t>
  </si>
  <si>
    <t>Costs clinical studies</t>
  </si>
  <si>
    <t>Hiloprobe AB</t>
  </si>
  <si>
    <t>Prognos 2018</t>
  </si>
  <si>
    <t>Mar</t>
  </si>
  <si>
    <t>Apr</t>
  </si>
  <si>
    <t>Jun</t>
  </si>
  <si>
    <t>Jul</t>
  </si>
  <si>
    <t>UB 2018-01-31</t>
  </si>
  <si>
    <t>Per 20180101-20180131</t>
  </si>
  <si>
    <t>IB 2018-01-01</t>
  </si>
  <si>
    <t>UB 2018-02-28</t>
  </si>
  <si>
    <t>UB 2018-03-31</t>
  </si>
  <si>
    <t>UB 2018-04-30</t>
  </si>
  <si>
    <t>UB 2018-05-31</t>
  </si>
  <si>
    <t>UB 2018-06-30</t>
  </si>
  <si>
    <t>UB 2018-07-31</t>
  </si>
  <si>
    <t>UB 2018-08-31</t>
  </si>
  <si>
    <t>UB 2018-09-30</t>
  </si>
  <si>
    <t>UB 2018-10-31</t>
  </si>
  <si>
    <t>UB 2018-11-30</t>
  </si>
  <si>
    <t>UB 2018-12-31</t>
  </si>
  <si>
    <t>Estimated cash end ot the year</t>
  </si>
  <si>
    <t>Kommentarer</t>
  </si>
  <si>
    <t>Development</t>
  </si>
  <si>
    <t>Clinical support</t>
  </si>
  <si>
    <t>Resor och logi VD</t>
  </si>
  <si>
    <t>Resor och logi marketing &amp; sales</t>
  </si>
  <si>
    <t>Resor och logi, produktion &amp; utveckling</t>
  </si>
  <si>
    <t>Resor och logi, klinisk support</t>
  </si>
  <si>
    <t>Business development</t>
  </si>
  <si>
    <t>Administration och ekonomi</t>
  </si>
  <si>
    <t>Production &amp; development</t>
  </si>
  <si>
    <t>Total cost of production</t>
  </si>
  <si>
    <t>Personell in company</t>
  </si>
  <si>
    <t>Personell costs in company</t>
  </si>
  <si>
    <t>Advisory board fees</t>
  </si>
  <si>
    <t xml:space="preserve">Pris </t>
  </si>
  <si>
    <t xml:space="preserve">Rörlig kostnad </t>
  </si>
  <si>
    <t>X</t>
  </si>
  <si>
    <t>Rent</t>
  </si>
  <si>
    <t>Summa rörliga kostnader</t>
  </si>
  <si>
    <r>
      <rPr>
        <b/>
        <sz val="10"/>
        <rFont val="Arial"/>
        <family val="2"/>
      </rPr>
      <t>KOSTNADER &amp; INTÄKTER:</t>
    </r>
    <r>
      <rPr>
        <sz val="10"/>
        <rFont val="Arial"/>
        <family val="2"/>
      </rPr>
      <t xml:space="preserve"> </t>
    </r>
  </si>
  <si>
    <t>USA</t>
  </si>
  <si>
    <t>De rutor som är blåmarkerade ska du lägga in de siffor som är aktuella för ditt bolag</t>
  </si>
  <si>
    <t>[Bolag] AB</t>
  </si>
  <si>
    <t>Instruktion för ifyllnad av budgetmall</t>
  </si>
  <si>
    <t>I de rutor som är gula kommer siffrorna att automatiskt räknas ut när du har fyllt i allt i de blå rutorna.</t>
  </si>
  <si>
    <t>Inventories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</si>
</sst>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k_r_-;\-* #,##0.00\ _k_r_-;_-* &quot;-&quot;??\ _k_r_-;_-@_-"/>
    <numFmt numFmtId="164" formatCode="_-* #,##0\ _k_r_-;\-* #,##0\ _k_r_-;_-* &quot;-&quot;??\ _k_r_-;_-@_-"/>
    <numFmt numFmtId="165" formatCode="[$-101041D]#,##0;\-#,##0"/>
    <numFmt numFmtId="166" formatCode="#,##0.0"/>
    <numFmt numFmtId="167" formatCode="#,##0\ &quot;kr&quot;"/>
  </numFmts>
  <fonts count="3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8"/>
      <name val="Arial"/>
      <family val="2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0"/>
      <color indexed="8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b/>
      <sz val="16"/>
      <color theme="1"/>
      <name val="Arial"/>
      <family val="2"/>
    </font>
    <font>
      <i/>
      <sz val="10"/>
      <color theme="1" tint="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9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indexed="8"/>
      </bottom>
      <diagonal/>
    </border>
    <border>
      <left/>
      <right/>
      <top style="thick">
        <color indexed="8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ck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9">
    <xf numFmtId="0" fontId="0" fillId="0" borderId="0"/>
    <xf numFmtId="43" fontId="2" fillId="0" borderId="0" applyFont="0" applyFill="0" applyBorder="0" applyAlignment="0" applyProtection="0"/>
    <xf numFmtId="0" fontId="3" fillId="0" borderId="0">
      <alignment wrapText="1"/>
    </xf>
    <xf numFmtId="0" fontId="4" fillId="0" borderId="0">
      <alignment wrapText="1"/>
    </xf>
    <xf numFmtId="0" fontId="10" fillId="7" borderId="0" applyNumberFormat="0" applyBorder="0" applyAlignment="0" applyProtection="0"/>
    <xf numFmtId="43" fontId="2" fillId="0" borderId="0" applyFont="0" applyFill="0" applyBorder="0" applyAlignment="0" applyProtection="0"/>
    <xf numFmtId="0" fontId="3" fillId="0" borderId="0">
      <alignment wrapText="1"/>
    </xf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479">
    <xf numFmtId="0" fontId="0" fillId="0" borderId="0" xfId="0"/>
    <xf numFmtId="0" fontId="1" fillId="0" borderId="0" xfId="0" applyFont="1"/>
    <xf numFmtId="0" fontId="0" fillId="5" borderId="0" xfId="0" applyFill="1" applyBorder="1"/>
    <xf numFmtId="3" fontId="0" fillId="0" borderId="5" xfId="0" applyNumberFormat="1" applyFill="1" applyBorder="1"/>
    <xf numFmtId="0" fontId="1" fillId="5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1" fillId="2" borderId="0" xfId="0" applyFont="1" applyFill="1" applyBorder="1"/>
    <xf numFmtId="3" fontId="1" fillId="2" borderId="12" xfId="0" applyNumberFormat="1" applyFont="1" applyFill="1" applyBorder="1"/>
    <xf numFmtId="0" fontId="0" fillId="0" borderId="0" xfId="0" applyFont="1"/>
    <xf numFmtId="3" fontId="0" fillId="0" borderId="0" xfId="0" applyNumberFormat="1"/>
    <xf numFmtId="0" fontId="0" fillId="5" borderId="0" xfId="0" applyFont="1" applyFill="1"/>
    <xf numFmtId="0" fontId="1" fillId="2" borderId="0" xfId="0" applyFont="1" applyFill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0" fontId="0" fillId="5" borderId="0" xfId="0" applyFill="1"/>
    <xf numFmtId="3" fontId="1" fillId="2" borderId="15" xfId="0" applyNumberFormat="1" applyFont="1" applyFill="1" applyBorder="1"/>
    <xf numFmtId="0" fontId="4" fillId="0" borderId="0" xfId="3">
      <alignment wrapText="1"/>
    </xf>
    <xf numFmtId="0" fontId="4" fillId="6" borderId="0" xfId="3" applyFill="1" applyBorder="1" applyAlignment="1">
      <alignment horizontal="center" vertical="top" readingOrder="1"/>
    </xf>
    <xf numFmtId="0" fontId="9" fillId="6" borderId="0" xfId="3" applyFont="1" applyFill="1" applyBorder="1" applyAlignment="1">
      <alignment horizontal="left" vertical="top" wrapText="1" readingOrder="1"/>
    </xf>
    <xf numFmtId="165" fontId="4" fillId="0" borderId="0" xfId="3" applyNumberFormat="1">
      <alignment wrapText="1"/>
    </xf>
    <xf numFmtId="165" fontId="16" fillId="8" borderId="0" xfId="4" applyNumberFormat="1" applyFont="1" applyFill="1" applyBorder="1" applyAlignment="1">
      <alignment horizontal="right" vertical="top" wrapText="1" readingOrder="1"/>
    </xf>
    <xf numFmtId="165" fontId="15" fillId="8" borderId="0" xfId="3" applyNumberFormat="1" applyFont="1" applyFill="1" applyBorder="1" applyAlignment="1">
      <alignment horizontal="right" vertical="top" wrapText="1" readingOrder="1"/>
    </xf>
    <xf numFmtId="0" fontId="1" fillId="0" borderId="0" xfId="0" applyFont="1" applyAlignment="1">
      <alignment horizontal="left"/>
    </xf>
    <xf numFmtId="3" fontId="1" fillId="2" borderId="21" xfId="0" applyNumberFormat="1" applyFont="1" applyFill="1" applyBorder="1"/>
    <xf numFmtId="0" fontId="1" fillId="5" borderId="8" xfId="0" applyFont="1" applyFill="1" applyBorder="1" applyAlignment="1">
      <alignment horizontal="center"/>
    </xf>
    <xf numFmtId="165" fontId="6" fillId="6" borderId="19" xfId="3" applyNumberFormat="1" applyFont="1" applyFill="1" applyBorder="1" applyAlignment="1">
      <alignment horizontal="right" vertical="top" wrapText="1" readingOrder="1"/>
    </xf>
    <xf numFmtId="165" fontId="5" fillId="6" borderId="20" xfId="3" applyNumberFormat="1" applyFont="1" applyFill="1" applyBorder="1" applyAlignment="1">
      <alignment horizontal="right" vertical="top" wrapText="1" readingOrder="1"/>
    </xf>
    <xf numFmtId="0" fontId="0" fillId="8" borderId="0" xfId="0" applyFont="1" applyFill="1"/>
    <xf numFmtId="0" fontId="0" fillId="8" borderId="0" xfId="0" applyFill="1"/>
    <xf numFmtId="3" fontId="0" fillId="8" borderId="0" xfId="0" applyNumberFormat="1" applyFill="1" applyBorder="1"/>
    <xf numFmtId="3" fontId="0" fillId="0" borderId="13" xfId="0" applyNumberFormat="1" applyFill="1" applyBorder="1"/>
    <xf numFmtId="165" fontId="7" fillId="6" borderId="0" xfId="3" applyNumberFormat="1" applyFont="1" applyFill="1" applyBorder="1" applyAlignment="1">
      <alignment horizontal="right" vertical="top" wrapText="1" readingOrder="1"/>
    </xf>
    <xf numFmtId="3" fontId="1" fillId="0" borderId="0" xfId="0" applyNumberFormat="1" applyFont="1"/>
    <xf numFmtId="3" fontId="1" fillId="0" borderId="23" xfId="0" applyNumberFormat="1" applyFont="1" applyBorder="1"/>
    <xf numFmtId="3" fontId="1" fillId="0" borderId="16" xfId="0" applyNumberFormat="1" applyFont="1" applyBorder="1"/>
    <xf numFmtId="0" fontId="1" fillId="5" borderId="1" xfId="0" applyFont="1" applyFill="1" applyBorder="1" applyAlignment="1">
      <alignment horizontal="center"/>
    </xf>
    <xf numFmtId="3" fontId="1" fillId="0" borderId="25" xfId="0" applyNumberFormat="1" applyFont="1" applyBorder="1"/>
    <xf numFmtId="9" fontId="1" fillId="0" borderId="24" xfId="0" applyNumberFormat="1" applyFont="1" applyBorder="1"/>
    <xf numFmtId="0" fontId="6" fillId="6" borderId="19" xfId="3" applyFont="1" applyFill="1" applyBorder="1" applyAlignment="1">
      <alignment horizontal="left" vertical="top" wrapText="1" readingOrder="1"/>
    </xf>
    <xf numFmtId="0" fontId="7" fillId="6" borderId="0" xfId="3" applyFont="1" applyFill="1" applyBorder="1" applyAlignment="1">
      <alignment horizontal="left" vertical="top" wrapText="1" readingOrder="1"/>
    </xf>
    <xf numFmtId="0" fontId="5" fillId="6" borderId="18" xfId="3" applyFont="1" applyFill="1" applyBorder="1" applyAlignment="1">
      <alignment horizontal="lef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6" fillId="6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0" fillId="0" borderId="0" xfId="0"/>
    <xf numFmtId="0" fontId="0" fillId="5" borderId="0" xfId="0" applyFill="1" applyBorder="1"/>
    <xf numFmtId="3" fontId="0" fillId="0" borderId="5" xfId="0" applyNumberFormat="1" applyFill="1" applyBorder="1"/>
    <xf numFmtId="0" fontId="1" fillId="5" borderId="3" xfId="0" applyFont="1" applyFill="1" applyBorder="1" applyAlignment="1">
      <alignment horizontal="center"/>
    </xf>
    <xf numFmtId="3" fontId="0" fillId="4" borderId="4" xfId="0" applyNumberFormat="1" applyFill="1" applyBorder="1"/>
    <xf numFmtId="3" fontId="0" fillId="4" borderId="5" xfId="0" applyNumberFormat="1" applyFill="1" applyBorder="1"/>
    <xf numFmtId="0" fontId="1" fillId="2" borderId="0" xfId="0" applyFont="1" applyFill="1" applyBorder="1"/>
    <xf numFmtId="3" fontId="1" fillId="2" borderId="12" xfId="0" applyNumberFormat="1" applyFont="1" applyFill="1" applyBorder="1"/>
    <xf numFmtId="0" fontId="0" fillId="0" borderId="0" xfId="0" applyFont="1"/>
    <xf numFmtId="3" fontId="0" fillId="0" borderId="0" xfId="0" applyNumberFormat="1"/>
    <xf numFmtId="0" fontId="0" fillId="5" borderId="0" xfId="0" applyFont="1" applyFill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0" fontId="0" fillId="5" borderId="0" xfId="0" applyFill="1"/>
    <xf numFmtId="3" fontId="1" fillId="2" borderId="15" xfId="0" applyNumberFormat="1" applyFont="1" applyFill="1" applyBorder="1"/>
    <xf numFmtId="0" fontId="1" fillId="0" borderId="0" xfId="0" applyFont="1" applyAlignment="1">
      <alignment horizontal="left"/>
    </xf>
    <xf numFmtId="3" fontId="1" fillId="2" borderId="21" xfId="0" applyNumberFormat="1" applyFont="1" applyFill="1" applyBorder="1"/>
    <xf numFmtId="0" fontId="0" fillId="8" borderId="0" xfId="0" applyFont="1" applyFill="1"/>
    <xf numFmtId="0" fontId="0" fillId="8" borderId="0" xfId="0" applyFill="1"/>
    <xf numFmtId="3" fontId="0" fillId="8" borderId="0" xfId="0" applyNumberFormat="1" applyFill="1" applyBorder="1"/>
    <xf numFmtId="3" fontId="0" fillId="0" borderId="13" xfId="0" applyNumberFormat="1" applyFill="1" applyBorder="1"/>
    <xf numFmtId="165" fontId="10" fillId="8" borderId="0" xfId="4" applyNumberFormat="1" applyFill="1" applyBorder="1" applyAlignment="1">
      <alignment horizontal="righ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9" fontId="1" fillId="2" borderId="0" xfId="0" applyNumberFormat="1" applyFont="1" applyFill="1" applyBorder="1"/>
    <xf numFmtId="0" fontId="0" fillId="0" borderId="0" xfId="0"/>
    <xf numFmtId="0" fontId="1" fillId="2" borderId="0" xfId="0" applyFont="1" applyFill="1"/>
    <xf numFmtId="0" fontId="1" fillId="2" borderId="0" xfId="0" applyFont="1" applyFill="1"/>
    <xf numFmtId="9" fontId="0" fillId="0" borderId="0" xfId="0" applyNumberFormat="1"/>
    <xf numFmtId="0" fontId="1" fillId="5" borderId="1" xfId="0" applyFont="1" applyFill="1" applyBorder="1" applyAlignment="1">
      <alignment horizontal="center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165" fontId="19" fillId="0" borderId="19" xfId="4" applyNumberFormat="1" applyFont="1" applyFill="1" applyBorder="1" applyAlignment="1">
      <alignment horizontal="righ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12" fillId="0" borderId="17" xfId="3" applyFont="1" applyFill="1" applyBorder="1" applyAlignment="1">
      <alignment horizontal="right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" fillId="0" borderId="0" xfId="0" applyFont="1"/>
    <xf numFmtId="3" fontId="0" fillId="0" borderId="5" xfId="0" applyNumberFormat="1" applyFill="1" applyBorder="1"/>
    <xf numFmtId="3" fontId="0" fillId="4" borderId="4" xfId="0" applyNumberFormat="1" applyFill="1" applyBorder="1"/>
    <xf numFmtId="3" fontId="0" fillId="4" borderId="5" xfId="0" applyNumberFormat="1" applyFill="1" applyBorder="1"/>
    <xf numFmtId="3" fontId="0" fillId="0" borderId="13" xfId="0" applyNumberFormat="1" applyFill="1" applyBorder="1"/>
    <xf numFmtId="9" fontId="1" fillId="2" borderId="0" xfId="0" applyNumberFormat="1" applyFont="1" applyFill="1" applyBorder="1"/>
    <xf numFmtId="3" fontId="0" fillId="0" borderId="1" xfId="0" applyNumberFormat="1" applyFill="1" applyBorder="1"/>
    <xf numFmtId="0" fontId="5" fillId="6" borderId="18" xfId="6" applyFont="1" applyFill="1" applyBorder="1" applyAlignment="1">
      <alignment horizontal="left" vertical="top" wrapText="1" readingOrder="1"/>
    </xf>
    <xf numFmtId="0" fontId="11" fillId="0" borderId="18" xfId="6" applyFont="1" applyFill="1" applyBorder="1" applyAlignment="1">
      <alignment horizontal="left" vertical="top" wrapText="1" readingOrder="1"/>
    </xf>
    <xf numFmtId="0" fontId="6" fillId="6" borderId="19" xfId="6" applyFont="1" applyFill="1" applyBorder="1" applyAlignment="1">
      <alignment horizontal="left" vertical="top" wrapText="1" readingOrder="1"/>
    </xf>
    <xf numFmtId="0" fontId="12" fillId="0" borderId="19" xfId="6" applyFont="1" applyFill="1" applyBorder="1" applyAlignment="1">
      <alignment horizontal="left" vertical="top" wrapText="1" readingOrder="1"/>
    </xf>
    <xf numFmtId="165" fontId="7" fillId="6" borderId="0" xfId="6" applyNumberFormat="1" applyFont="1" applyFill="1" applyBorder="1" applyAlignment="1">
      <alignment horizontal="right" vertical="top" wrapText="1" readingOrder="1"/>
    </xf>
    <xf numFmtId="165" fontId="13" fillId="8" borderId="0" xfId="6" applyNumberFormat="1" applyFont="1" applyFill="1" applyBorder="1" applyAlignment="1">
      <alignment horizontal="right" vertical="top" wrapText="1" readingOrder="1"/>
    </xf>
    <xf numFmtId="165" fontId="6" fillId="6" borderId="19" xfId="6" applyNumberFormat="1" applyFont="1" applyFill="1" applyBorder="1" applyAlignment="1">
      <alignment horizontal="right" vertical="top" wrapText="1" readingOrder="1"/>
    </xf>
    <xf numFmtId="165" fontId="12" fillId="0" borderId="19" xfId="6" applyNumberFormat="1" applyFont="1" applyFill="1" applyBorder="1" applyAlignment="1">
      <alignment horizontal="right" vertical="top" wrapText="1" readingOrder="1"/>
    </xf>
    <xf numFmtId="0" fontId="6" fillId="6" borderId="28" xfId="6" applyFont="1" applyFill="1" applyBorder="1" applyAlignment="1">
      <alignment horizontal="left" vertical="top" wrapText="1" readingOrder="1"/>
    </xf>
    <xf numFmtId="165" fontId="6" fillId="6" borderId="0" xfId="6" applyNumberFormat="1" applyFont="1" applyFill="1" applyBorder="1" applyAlignment="1">
      <alignment horizontal="right" vertical="top" wrapText="1" readingOrder="1"/>
    </xf>
    <xf numFmtId="165" fontId="12" fillId="0" borderId="0" xfId="6" applyNumberFormat="1" applyFont="1" applyFill="1" applyBorder="1" applyAlignment="1">
      <alignment horizontal="right" vertical="top" wrapText="1" readingOrder="1"/>
    </xf>
    <xf numFmtId="165" fontId="13" fillId="0" borderId="0" xfId="6" applyNumberFormat="1" applyFont="1" applyFill="1" applyBorder="1" applyAlignment="1">
      <alignment horizontal="right" vertical="top" wrapText="1" readingOrder="1"/>
    </xf>
    <xf numFmtId="0" fontId="12" fillId="0" borderId="19" xfId="6" applyFont="1" applyFill="1" applyBorder="1" applyAlignment="1">
      <alignment horizontal="right" vertical="top" wrapText="1" readingOrder="1"/>
    </xf>
    <xf numFmtId="165" fontId="5" fillId="6" borderId="20" xfId="6" applyNumberFormat="1" applyFont="1" applyFill="1" applyBorder="1" applyAlignment="1">
      <alignment horizontal="right" vertical="top" wrapText="1" readingOrder="1"/>
    </xf>
    <xf numFmtId="165" fontId="11" fillId="0" borderId="20" xfId="6" applyNumberFormat="1" applyFont="1" applyFill="1" applyBorder="1" applyAlignment="1">
      <alignment horizontal="right" vertical="top" wrapText="1" readingOrder="1"/>
    </xf>
    <xf numFmtId="0" fontId="5" fillId="6" borderId="0" xfId="6" applyFont="1" applyFill="1" applyBorder="1" applyAlignment="1">
      <alignment horizontal="left" vertical="top" wrapText="1" readingOrder="1"/>
    </xf>
    <xf numFmtId="165" fontId="5" fillId="6" borderId="0" xfId="6" applyNumberFormat="1" applyFont="1" applyFill="1" applyBorder="1" applyAlignment="1">
      <alignment horizontal="right" vertical="top" wrapText="1" readingOrder="1"/>
    </xf>
    <xf numFmtId="165" fontId="11" fillId="0" borderId="0" xfId="6" applyNumberFormat="1" applyFont="1" applyFill="1" applyBorder="1" applyAlignment="1">
      <alignment horizontal="right" vertical="top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165" fontId="6" fillId="6" borderId="27" xfId="6" applyNumberFormat="1" applyFont="1" applyFill="1" applyBorder="1" applyAlignment="1">
      <alignment horizontal="right" vertical="top" wrapText="1" readingOrder="1"/>
    </xf>
    <xf numFmtId="165" fontId="12" fillId="0" borderId="27" xfId="6" applyNumberFormat="1" applyFont="1" applyFill="1" applyBorder="1" applyAlignment="1">
      <alignment horizontal="right" vertical="top" wrapText="1" readingOrder="1"/>
    </xf>
    <xf numFmtId="0" fontId="6" fillId="6" borderId="29" xfId="6" applyFont="1" applyFill="1" applyBorder="1" applyAlignment="1">
      <alignment horizontal="left" vertical="top" wrapText="1" readingOrder="1"/>
    </xf>
    <xf numFmtId="165" fontId="12" fillId="0" borderId="29" xfId="6" applyNumberFormat="1" applyFont="1" applyFill="1" applyBorder="1" applyAlignment="1">
      <alignment horizontal="right" vertical="top" wrapText="1" readingOrder="1"/>
    </xf>
    <xf numFmtId="0" fontId="3" fillId="6" borderId="0" xfId="6" applyFill="1" applyBorder="1" applyAlignment="1">
      <alignment horizontal="center" vertical="top" readingOrder="1"/>
    </xf>
    <xf numFmtId="0" fontId="9" fillId="6" borderId="0" xfId="6" applyFont="1" applyFill="1" applyBorder="1" applyAlignment="1">
      <alignment horizontal="left" vertical="top" wrapText="1" readingOrder="1"/>
    </xf>
    <xf numFmtId="0" fontId="12" fillId="0" borderId="17" xfId="6" applyFont="1" applyFill="1" applyBorder="1" applyAlignment="1">
      <alignment horizontal="right" wrapText="1" readingOrder="1"/>
    </xf>
    <xf numFmtId="0" fontId="3" fillId="0" borderId="0" xfId="6">
      <alignment wrapText="1"/>
    </xf>
    <xf numFmtId="0" fontId="3" fillId="0" borderId="0" xfId="6" applyAlignment="1">
      <alignment horizontal="left"/>
    </xf>
    <xf numFmtId="0" fontId="3" fillId="0" borderId="0" xfId="6" applyFont="1" applyFill="1">
      <alignment wrapText="1"/>
    </xf>
    <xf numFmtId="0" fontId="0" fillId="8" borderId="0" xfId="0" applyFill="1" applyBorder="1"/>
    <xf numFmtId="0" fontId="7" fillId="6" borderId="0" xfId="3" applyFont="1" applyFill="1" applyBorder="1" applyAlignment="1">
      <alignment horizontal="left" vertical="top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165" fontId="13" fillId="0" borderId="0" xfId="6" applyNumberFormat="1" applyFont="1" applyFill="1" applyBorder="1" applyAlignment="1">
      <alignment horizontal="right" vertical="top" wrapText="1" readingOrder="1"/>
    </xf>
    <xf numFmtId="165" fontId="12" fillId="0" borderId="19" xfId="6" applyNumberFormat="1" applyFont="1" applyFill="1" applyBorder="1" applyAlignment="1">
      <alignment horizontal="right" vertical="top" wrapText="1" readingOrder="1"/>
    </xf>
    <xf numFmtId="0" fontId="12" fillId="0" borderId="19" xfId="6" applyFont="1" applyFill="1" applyBorder="1" applyAlignment="1">
      <alignment horizontal="left" vertical="top" wrapText="1" readingOrder="1"/>
    </xf>
    <xf numFmtId="165" fontId="11" fillId="0" borderId="20" xfId="6" applyNumberFormat="1" applyFont="1" applyFill="1" applyBorder="1" applyAlignment="1">
      <alignment horizontal="right" vertical="top" wrapText="1" readingOrder="1"/>
    </xf>
    <xf numFmtId="0" fontId="11" fillId="0" borderId="18" xfId="6" applyFont="1" applyFill="1" applyBorder="1" applyAlignment="1">
      <alignment horizontal="left" vertical="top" wrapText="1" readingOrder="1"/>
    </xf>
    <xf numFmtId="0" fontId="9" fillId="6" borderId="0" xfId="6" applyFont="1" applyFill="1" applyBorder="1" applyAlignment="1">
      <alignment horizontal="right" vertical="top" wrapText="1" readingOrder="1"/>
    </xf>
    <xf numFmtId="165" fontId="12" fillId="0" borderId="19" xfId="3" applyNumberFormat="1" applyFont="1" applyFill="1" applyBorder="1" applyAlignment="1">
      <alignment horizontal="righ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3" fontId="0" fillId="0" borderId="5" xfId="0" applyNumberFormat="1" applyFill="1" applyBorder="1"/>
    <xf numFmtId="3" fontId="0" fillId="4" borderId="4" xfId="0" applyNumberFormat="1" applyFill="1" applyBorder="1"/>
    <xf numFmtId="3" fontId="0" fillId="4" borderId="5" xfId="0" applyNumberFormat="1" applyFill="1" applyBorder="1"/>
    <xf numFmtId="3" fontId="1" fillId="2" borderId="12" xfId="0" applyNumberFormat="1" applyFont="1" applyFill="1" applyBorder="1"/>
    <xf numFmtId="3" fontId="0" fillId="0" borderId="0" xfId="0" applyNumberFormat="1"/>
    <xf numFmtId="3" fontId="1" fillId="2" borderId="13" xfId="0" applyNumberFormat="1" applyFont="1" applyFill="1" applyBorder="1"/>
    <xf numFmtId="9" fontId="1" fillId="2" borderId="14" xfId="0" applyNumberFormat="1" applyFont="1" applyFill="1" applyBorder="1"/>
    <xf numFmtId="3" fontId="0" fillId="0" borderId="0" xfId="0" applyNumberFormat="1" applyBorder="1"/>
    <xf numFmtId="3" fontId="1" fillId="2" borderId="15" xfId="0" applyNumberFormat="1" applyFont="1" applyFill="1" applyBorder="1"/>
    <xf numFmtId="3" fontId="1" fillId="2" borderId="21" xfId="0" applyNumberFormat="1" applyFont="1" applyFill="1" applyBorder="1"/>
    <xf numFmtId="3" fontId="0" fillId="8" borderId="0" xfId="0" applyNumberFormat="1" applyFill="1" applyBorder="1"/>
    <xf numFmtId="3" fontId="0" fillId="0" borderId="13" xfId="0" applyNumberFormat="1" applyFill="1" applyBorder="1"/>
    <xf numFmtId="3" fontId="0" fillId="0" borderId="4" xfId="0" applyNumberFormat="1" applyFill="1" applyBorder="1"/>
    <xf numFmtId="3" fontId="0" fillId="0" borderId="1" xfId="0" applyNumberFormat="1" applyFill="1" applyBorder="1"/>
    <xf numFmtId="0" fontId="12" fillId="9" borderId="32" xfId="0" applyFont="1" applyFill="1" applyBorder="1"/>
    <xf numFmtId="0" fontId="21" fillId="0" borderId="0" xfId="2" applyFont="1" applyAlignment="1"/>
    <xf numFmtId="0" fontId="3" fillId="2" borderId="32" xfId="2" applyFont="1" applyFill="1" applyBorder="1" applyAlignment="1"/>
    <xf numFmtId="0" fontId="3" fillId="0" borderId="0" xfId="2" applyFont="1" applyAlignment="1">
      <alignment horizontal="left"/>
    </xf>
    <xf numFmtId="0" fontId="3" fillId="0" borderId="37" xfId="2" applyFont="1" applyBorder="1" applyAlignment="1"/>
    <xf numFmtId="0" fontId="3" fillId="0" borderId="38" xfId="2" applyFont="1" applyBorder="1" applyAlignment="1"/>
    <xf numFmtId="0" fontId="21" fillId="0" borderId="38" xfId="2" applyFont="1" applyBorder="1" applyAlignment="1"/>
    <xf numFmtId="0" fontId="21" fillId="0" borderId="39" xfId="2" applyFont="1" applyBorder="1" applyAlignment="1"/>
    <xf numFmtId="0" fontId="21" fillId="0" borderId="0" xfId="2" applyFont="1" applyAlignment="1">
      <alignment horizontal="left"/>
    </xf>
    <xf numFmtId="0" fontId="3" fillId="0" borderId="0" xfId="2" applyFont="1" applyBorder="1" applyAlignment="1"/>
    <xf numFmtId="0" fontId="21" fillId="0" borderId="0" xfId="2" applyFont="1" applyBorder="1" applyAlignment="1"/>
    <xf numFmtId="0" fontId="21" fillId="0" borderId="36" xfId="2" applyFont="1" applyBorder="1" applyAlignment="1"/>
    <xf numFmtId="0" fontId="3" fillId="0" borderId="41" xfId="2" applyFont="1" applyBorder="1" applyAlignment="1"/>
    <xf numFmtId="0" fontId="21" fillId="0" borderId="41" xfId="2" applyFont="1" applyBorder="1" applyAlignment="1"/>
    <xf numFmtId="0" fontId="21" fillId="0" borderId="42" xfId="2" applyFont="1" applyBorder="1" applyAlignment="1"/>
    <xf numFmtId="0" fontId="3" fillId="0" borderId="35" xfId="2" applyFont="1" applyBorder="1" applyAlignment="1"/>
    <xf numFmtId="0" fontId="3" fillId="2" borderId="35" xfId="2" applyFont="1" applyFill="1" applyBorder="1" applyAlignment="1"/>
    <xf numFmtId="0" fontId="3" fillId="0" borderId="0" xfId="2" applyFont="1" applyAlignment="1"/>
    <xf numFmtId="0" fontId="22" fillId="0" borderId="0" xfId="2" applyFont="1" applyFill="1" applyAlignment="1"/>
    <xf numFmtId="0" fontId="21" fillId="0" borderId="0" xfId="2" applyFont="1" applyFill="1" applyAlignment="1"/>
    <xf numFmtId="0" fontId="12" fillId="0" borderId="0" xfId="2" applyFont="1" applyFill="1" applyAlignment="1"/>
    <xf numFmtId="0" fontId="3" fillId="10" borderId="0" xfId="2" applyFont="1" applyFill="1" applyBorder="1" applyAlignment="1"/>
    <xf numFmtId="0" fontId="3" fillId="10" borderId="38" xfId="0" applyFont="1" applyFill="1" applyBorder="1"/>
    <xf numFmtId="0" fontId="3" fillId="10" borderId="0" xfId="0" applyFont="1" applyFill="1" applyBorder="1"/>
    <xf numFmtId="0" fontId="23" fillId="11" borderId="9" xfId="2" applyFont="1" applyFill="1" applyBorder="1" applyAlignment="1"/>
    <xf numFmtId="0" fontId="23" fillId="11" borderId="11" xfId="0" applyFont="1" applyFill="1" applyBorder="1"/>
    <xf numFmtId="0" fontId="24" fillId="0" borderId="6" xfId="2" applyFont="1" applyBorder="1" applyAlignment="1"/>
    <xf numFmtId="0" fontId="24" fillId="0" borderId="0" xfId="0" applyFont="1" applyBorder="1"/>
    <xf numFmtId="3" fontId="24" fillId="0" borderId="0" xfId="0" applyNumberFormat="1" applyFont="1" applyBorder="1"/>
    <xf numFmtId="0" fontId="12" fillId="0" borderId="0" xfId="0" applyFont="1" applyBorder="1" applyAlignment="1">
      <alignment horizontal="left"/>
    </xf>
    <xf numFmtId="0" fontId="12" fillId="0" borderId="0" xfId="2" applyFont="1" applyBorder="1" applyAlignment="1">
      <alignment horizontal="left"/>
    </xf>
    <xf numFmtId="0" fontId="12" fillId="0" borderId="0" xfId="2" applyFont="1" applyAlignment="1">
      <alignment horizontal="left"/>
    </xf>
    <xf numFmtId="0" fontId="23" fillId="11" borderId="0" xfId="0" applyFont="1" applyFill="1" applyBorder="1"/>
    <xf numFmtId="0" fontId="24" fillId="11" borderId="9" xfId="0" applyFont="1" applyFill="1" applyBorder="1"/>
    <xf numFmtId="0" fontId="24" fillId="11" borderId="11" xfId="0" applyFont="1" applyFill="1" applyBorder="1"/>
    <xf numFmtId="9" fontId="24" fillId="0" borderId="0" xfId="7" applyFont="1" applyBorder="1"/>
    <xf numFmtId="0" fontId="24" fillId="14" borderId="6" xfId="2" applyFont="1" applyFill="1" applyBorder="1" applyAlignment="1"/>
    <xf numFmtId="0" fontId="24" fillId="14" borderId="0" xfId="2" applyFont="1" applyFill="1" applyBorder="1" applyAlignment="1"/>
    <xf numFmtId="167" fontId="24" fillId="14" borderId="0" xfId="7" applyNumberFormat="1" applyFont="1" applyFill="1" applyBorder="1"/>
    <xf numFmtId="9" fontId="3" fillId="8" borderId="0" xfId="2" applyNumberFormat="1" applyFont="1" applyFill="1" applyAlignment="1">
      <alignment horizontal="left"/>
    </xf>
    <xf numFmtId="166" fontId="24" fillId="14" borderId="0" xfId="7" applyNumberFormat="1" applyFont="1" applyFill="1" applyBorder="1"/>
    <xf numFmtId="3" fontId="3" fillId="10" borderId="5" xfId="0" applyNumberFormat="1" applyFont="1" applyFill="1" applyBorder="1"/>
    <xf numFmtId="0" fontId="21" fillId="0" borderId="46" xfId="2" applyFont="1" applyBorder="1" applyAlignment="1"/>
    <xf numFmtId="0" fontId="21" fillId="0" borderId="5" xfId="2" applyFont="1" applyBorder="1" applyAlignment="1"/>
    <xf numFmtId="0" fontId="21" fillId="0" borderId="45" xfId="2" applyFont="1" applyBorder="1" applyAlignment="1"/>
    <xf numFmtId="9" fontId="24" fillId="11" borderId="31" xfId="7" applyFont="1" applyFill="1" applyBorder="1"/>
    <xf numFmtId="166" fontId="24" fillId="14" borderId="7" xfId="7" applyNumberFormat="1" applyFont="1" applyFill="1" applyBorder="1"/>
    <xf numFmtId="0" fontId="12" fillId="9" borderId="10" xfId="2" applyFont="1" applyFill="1" applyBorder="1" applyAlignment="1"/>
    <xf numFmtId="0" fontId="3" fillId="8" borderId="0" xfId="2" applyFont="1" applyFill="1" applyBorder="1" applyAlignment="1"/>
    <xf numFmtId="0" fontId="12" fillId="12" borderId="8" xfId="2" applyFont="1" applyFill="1" applyBorder="1" applyAlignment="1"/>
    <xf numFmtId="0" fontId="3" fillId="8" borderId="6" xfId="2" applyFont="1" applyFill="1" applyBorder="1" applyAlignment="1"/>
    <xf numFmtId="0" fontId="21" fillId="15" borderId="47" xfId="2" applyFont="1" applyFill="1" applyBorder="1" applyAlignment="1"/>
    <xf numFmtId="0" fontId="21" fillId="15" borderId="33" xfId="2" applyFont="1" applyFill="1" applyBorder="1" applyAlignment="1"/>
    <xf numFmtId="0" fontId="21" fillId="15" borderId="34" xfId="2" applyFont="1" applyFill="1" applyBorder="1" applyAlignment="1"/>
    <xf numFmtId="0" fontId="21" fillId="15" borderId="5" xfId="2" applyFont="1" applyFill="1" applyBorder="1" applyAlignment="1"/>
    <xf numFmtId="0" fontId="21" fillId="15" borderId="0" xfId="2" applyFont="1" applyFill="1" applyBorder="1" applyAlignment="1"/>
    <xf numFmtId="0" fontId="21" fillId="15" borderId="36" xfId="2" applyFont="1" applyFill="1" applyBorder="1" applyAlignment="1"/>
    <xf numFmtId="0" fontId="12" fillId="9" borderId="33" xfId="0" applyFont="1" applyFill="1" applyBorder="1"/>
    <xf numFmtId="0" fontId="12" fillId="9" borderId="4" xfId="0" applyFont="1" applyFill="1" applyBorder="1"/>
    <xf numFmtId="0" fontId="12" fillId="9" borderId="34" xfId="0" applyFont="1" applyFill="1" applyBorder="1"/>
    <xf numFmtId="0" fontId="3" fillId="0" borderId="40" xfId="2" applyFont="1" applyBorder="1" applyAlignment="1"/>
    <xf numFmtId="0" fontId="3" fillId="0" borderId="0" xfId="2" applyFont="1" applyFill="1" applyAlignment="1"/>
    <xf numFmtId="0" fontId="12" fillId="9" borderId="10" xfId="0" applyFont="1" applyFill="1" applyBorder="1"/>
    <xf numFmtId="0" fontId="12" fillId="9" borderId="8" xfId="0" applyFont="1" applyFill="1" applyBorder="1"/>
    <xf numFmtId="0" fontId="12" fillId="9" borderId="1" xfId="0" applyFont="1" applyFill="1" applyBorder="1"/>
    <xf numFmtId="0" fontId="12" fillId="9" borderId="43" xfId="0" applyFont="1" applyFill="1" applyBorder="1"/>
    <xf numFmtId="0" fontId="12" fillId="9" borderId="38" xfId="0" applyFont="1" applyFill="1" applyBorder="1"/>
    <xf numFmtId="0" fontId="12" fillId="9" borderId="2" xfId="0" applyFont="1" applyFill="1" applyBorder="1"/>
    <xf numFmtId="0" fontId="12" fillId="9" borderId="3" xfId="0" applyFont="1" applyFill="1" applyBorder="1"/>
    <xf numFmtId="0" fontId="12" fillId="11" borderId="6" xfId="0" applyFont="1" applyFill="1" applyBorder="1"/>
    <xf numFmtId="3" fontId="12" fillId="10" borderId="5" xfId="0" applyNumberFormat="1" applyFont="1" applyFill="1" applyBorder="1"/>
    <xf numFmtId="0" fontId="12" fillId="0" borderId="6" xfId="0" applyFont="1" applyFill="1" applyBorder="1"/>
    <xf numFmtId="0" fontId="12" fillId="0" borderId="0" xfId="0" applyFont="1" applyFill="1" applyBorder="1"/>
    <xf numFmtId="3" fontId="12" fillId="0" borderId="5" xfId="0" applyNumberFormat="1" applyFont="1" applyFill="1" applyBorder="1"/>
    <xf numFmtId="3" fontId="12" fillId="0" borderId="0" xfId="0" applyNumberFormat="1" applyFont="1" applyFill="1" applyBorder="1"/>
    <xf numFmtId="3" fontId="12" fillId="0" borderId="31" xfId="0" applyNumberFormat="1" applyFont="1" applyFill="1" applyBorder="1"/>
    <xf numFmtId="0" fontId="12" fillId="9" borderId="30" xfId="0" applyFont="1" applyFill="1" applyBorder="1"/>
    <xf numFmtId="9" fontId="3" fillId="0" borderId="0" xfId="2" applyNumberFormat="1" applyFont="1" applyFill="1" applyBorder="1" applyAlignment="1"/>
    <xf numFmtId="3" fontId="3" fillId="0" borderId="5" xfId="0" applyNumberFormat="1" applyFont="1" applyFill="1" applyBorder="1"/>
    <xf numFmtId="3" fontId="3" fillId="0" borderId="0" xfId="0" applyNumberFormat="1" applyFont="1" applyFill="1" applyBorder="1"/>
    <xf numFmtId="3" fontId="3" fillId="0" borderId="7" xfId="0" applyNumberFormat="1" applyFont="1" applyFill="1" applyBorder="1"/>
    <xf numFmtId="3" fontId="12" fillId="11" borderId="5" xfId="0" applyNumberFormat="1" applyFont="1" applyFill="1" applyBorder="1"/>
    <xf numFmtId="0" fontId="3" fillId="2" borderId="10" xfId="2" applyFont="1" applyFill="1" applyBorder="1" applyAlignment="1"/>
    <xf numFmtId="0" fontId="3" fillId="2" borderId="6" xfId="2" applyFont="1" applyFill="1" applyBorder="1" applyAlignment="1"/>
    <xf numFmtId="0" fontId="3" fillId="2" borderId="43" xfId="2" applyFont="1" applyFill="1" applyBorder="1" applyAlignment="1"/>
    <xf numFmtId="0" fontId="3" fillId="2" borderId="9" xfId="2" applyFont="1" applyFill="1" applyBorder="1" applyAlignment="1"/>
    <xf numFmtId="0" fontId="3" fillId="10" borderId="11" xfId="2" applyFont="1" applyFill="1" applyBorder="1" applyAlignment="1"/>
    <xf numFmtId="1" fontId="3" fillId="10" borderId="46" xfId="2" applyNumberFormat="1" applyFont="1" applyFill="1" applyBorder="1" applyAlignment="1"/>
    <xf numFmtId="1" fontId="3" fillId="10" borderId="5" xfId="2" applyNumberFormat="1" applyFont="1" applyFill="1" applyBorder="1" applyAlignment="1"/>
    <xf numFmtId="1" fontId="3" fillId="10" borderId="0" xfId="2" applyNumberFormat="1" applyFont="1" applyFill="1" applyBorder="1" applyAlignment="1"/>
    <xf numFmtId="1" fontId="3" fillId="10" borderId="31" xfId="2" applyNumberFormat="1" applyFont="1" applyFill="1" applyBorder="1" applyAlignment="1"/>
    <xf numFmtId="1" fontId="3" fillId="10" borderId="11" xfId="2" applyNumberFormat="1" applyFont="1" applyFill="1" applyBorder="1" applyAlignment="1"/>
    <xf numFmtId="1" fontId="3" fillId="10" borderId="49" xfId="2" applyNumberFormat="1" applyFont="1" applyFill="1" applyBorder="1" applyAlignment="1"/>
    <xf numFmtId="1" fontId="3" fillId="10" borderId="50" xfId="2" applyNumberFormat="1" applyFont="1" applyFill="1" applyBorder="1" applyAlignment="1"/>
    <xf numFmtId="1" fontId="3" fillId="10" borderId="0" xfId="2" applyNumberFormat="1" applyFont="1" applyFill="1" applyAlignment="1"/>
    <xf numFmtId="0" fontId="27" fillId="0" borderId="0" xfId="2" applyFont="1" applyAlignment="1">
      <alignment horizontal="left"/>
    </xf>
    <xf numFmtId="0" fontId="27" fillId="10" borderId="43" xfId="2" applyFont="1" applyFill="1" applyBorder="1" applyAlignment="1"/>
    <xf numFmtId="0" fontId="27" fillId="10" borderId="38" xfId="0" applyFont="1" applyFill="1" applyBorder="1"/>
    <xf numFmtId="0" fontId="27" fillId="10" borderId="6" xfId="2" applyFont="1" applyFill="1" applyBorder="1" applyAlignment="1"/>
    <xf numFmtId="0" fontId="27" fillId="10" borderId="0" xfId="0" applyFont="1" applyFill="1" applyBorder="1"/>
    <xf numFmtId="0" fontId="27" fillId="11" borderId="6" xfId="2" applyFont="1" applyFill="1" applyBorder="1" applyAlignment="1"/>
    <xf numFmtId="0" fontId="27" fillId="11" borderId="44" xfId="2" applyFont="1" applyFill="1" applyBorder="1" applyAlignment="1"/>
    <xf numFmtId="0" fontId="27" fillId="10" borderId="41" xfId="0" applyFont="1" applyFill="1" applyBorder="1"/>
    <xf numFmtId="9" fontId="27" fillId="0" borderId="0" xfId="2" applyNumberFormat="1" applyFont="1" applyAlignment="1">
      <alignment horizontal="left"/>
    </xf>
    <xf numFmtId="0" fontId="27" fillId="0" borderId="6" xfId="2" applyFont="1" applyFill="1" applyBorder="1" applyAlignment="1"/>
    <xf numFmtId="0" fontId="27" fillId="0" borderId="0" xfId="0" applyFont="1" applyFill="1" applyBorder="1"/>
    <xf numFmtId="3" fontId="27" fillId="0" borderId="5" xfId="0" applyNumberFormat="1" applyFont="1" applyFill="1" applyBorder="1"/>
    <xf numFmtId="3" fontId="27" fillId="0" borderId="0" xfId="0" applyNumberFormat="1" applyFont="1" applyFill="1" applyBorder="1"/>
    <xf numFmtId="3" fontId="27" fillId="10" borderId="5" xfId="0" applyNumberFormat="1" applyFont="1" applyFill="1" applyBorder="1"/>
    <xf numFmtId="9" fontId="27" fillId="0" borderId="0" xfId="7" applyFont="1" applyFill="1" applyBorder="1" applyAlignment="1">
      <alignment horizontal="left"/>
    </xf>
    <xf numFmtId="3" fontId="27" fillId="0" borderId="0" xfId="0" applyNumberFormat="1" applyFont="1" applyBorder="1" applyAlignment="1">
      <alignment horizontal="left"/>
    </xf>
    <xf numFmtId="0" fontId="27" fillId="0" borderId="6" xfId="0" applyFont="1" applyFill="1" applyBorder="1"/>
    <xf numFmtId="0" fontId="27" fillId="0" borderId="0" xfId="0" applyFont="1" applyBorder="1" applyAlignment="1">
      <alignment horizontal="left"/>
    </xf>
    <xf numFmtId="0" fontId="3" fillId="15" borderId="33" xfId="2" applyFont="1" applyFill="1" applyBorder="1" applyAlignment="1"/>
    <xf numFmtId="0" fontId="3" fillId="15" borderId="0" xfId="2" applyFont="1" applyFill="1" applyBorder="1" applyAlignment="1"/>
    <xf numFmtId="3" fontId="3" fillId="15" borderId="46" xfId="0" applyNumberFormat="1" applyFont="1" applyFill="1" applyBorder="1"/>
    <xf numFmtId="3" fontId="3" fillId="15" borderId="38" xfId="0" applyNumberFormat="1" applyFont="1" applyFill="1" applyBorder="1"/>
    <xf numFmtId="0" fontId="3" fillId="15" borderId="5" xfId="2" applyFont="1" applyFill="1" applyBorder="1" applyAlignment="1"/>
    <xf numFmtId="3" fontId="3" fillId="10" borderId="5" xfId="2" applyNumberFormat="1" applyFont="1" applyFill="1" applyBorder="1" applyAlignment="1"/>
    <xf numFmtId="3" fontId="3" fillId="10" borderId="0" xfId="2" applyNumberFormat="1" applyFont="1" applyFill="1" applyBorder="1" applyAlignment="1"/>
    <xf numFmtId="9" fontId="3" fillId="10" borderId="45" xfId="7" applyFont="1" applyFill="1" applyBorder="1"/>
    <xf numFmtId="9" fontId="3" fillId="10" borderId="41" xfId="7" applyFont="1" applyFill="1" applyBorder="1"/>
    <xf numFmtId="3" fontId="23" fillId="10" borderId="31" xfId="0" applyNumberFormat="1" applyFont="1" applyFill="1" applyBorder="1"/>
    <xf numFmtId="3" fontId="23" fillId="10" borderId="11" xfId="0" applyNumberFormat="1" applyFont="1" applyFill="1" applyBorder="1"/>
    <xf numFmtId="0" fontId="12" fillId="0" borderId="0" xfId="2" applyFont="1">
      <alignment wrapText="1"/>
    </xf>
    <xf numFmtId="0" fontId="28" fillId="0" borderId="0" xfId="0" applyFont="1"/>
    <xf numFmtId="0" fontId="29" fillId="0" borderId="0" xfId="0" applyFont="1"/>
    <xf numFmtId="0" fontId="3" fillId="0" borderId="0" xfId="2" applyFont="1">
      <alignment wrapText="1"/>
    </xf>
    <xf numFmtId="0" fontId="3" fillId="15" borderId="0" xfId="2" applyFont="1" applyFill="1">
      <alignment wrapText="1"/>
    </xf>
    <xf numFmtId="0" fontId="3" fillId="10" borderId="0" xfId="2" applyFont="1" applyFill="1">
      <alignment wrapText="1"/>
    </xf>
    <xf numFmtId="0" fontId="30" fillId="0" borderId="0" xfId="0" applyFont="1"/>
    <xf numFmtId="0" fontId="27" fillId="0" borderId="0" xfId="0" applyFont="1"/>
    <xf numFmtId="3" fontId="27" fillId="15" borderId="0" xfId="0" applyNumberFormat="1" applyFont="1" applyFill="1"/>
    <xf numFmtId="3" fontId="30" fillId="10" borderId="0" xfId="0" applyNumberFormat="1" applyFont="1" applyFill="1"/>
    <xf numFmtId="3" fontId="30" fillId="0" borderId="0" xfId="0" applyNumberFormat="1" applyFont="1"/>
    <xf numFmtId="3" fontId="27" fillId="0" borderId="0" xfId="0" applyNumberFormat="1" applyFont="1"/>
    <xf numFmtId="0" fontId="31" fillId="0" borderId="0" xfId="0" applyFont="1"/>
    <xf numFmtId="0" fontId="29" fillId="0" borderId="0" xfId="0" applyFont="1" applyAlignment="1">
      <alignment wrapText="1"/>
    </xf>
    <xf numFmtId="0" fontId="29" fillId="15" borderId="0" xfId="0" applyFont="1" applyFill="1"/>
    <xf numFmtId="0" fontId="29" fillId="10" borderId="0" xfId="0" applyFont="1" applyFill="1"/>
    <xf numFmtId="0" fontId="12" fillId="9" borderId="8" xfId="2" applyFont="1" applyFill="1" applyBorder="1" applyAlignment="1"/>
    <xf numFmtId="0" fontId="3" fillId="0" borderId="0" xfId="2" applyFont="1" applyBorder="1" applyAlignment="1">
      <alignment horizontal="left"/>
    </xf>
    <xf numFmtId="0" fontId="12" fillId="8" borderId="0" xfId="2" applyFont="1" applyFill="1" applyBorder="1" applyAlignment="1"/>
    <xf numFmtId="9" fontId="3" fillId="8" borderId="0" xfId="2" applyNumberFormat="1" applyFont="1" applyFill="1" applyBorder="1" applyAlignment="1"/>
    <xf numFmtId="3" fontId="3" fillId="8" borderId="0" xfId="2" applyNumberFormat="1" applyFont="1" applyFill="1" applyBorder="1" applyAlignment="1"/>
    <xf numFmtId="3" fontId="3" fillId="0" borderId="0" xfId="2" applyNumberFormat="1" applyFont="1" applyBorder="1" applyAlignment="1">
      <alignment horizontal="left"/>
    </xf>
    <xf numFmtId="0" fontId="12" fillId="12" borderId="10" xfId="2" applyFont="1" applyFill="1" applyBorder="1" applyAlignment="1"/>
    <xf numFmtId="0" fontId="3" fillId="12" borderId="0" xfId="2" applyFont="1" applyFill="1" applyBorder="1" applyAlignment="1"/>
    <xf numFmtId="0" fontId="3" fillId="12" borderId="7" xfId="2" applyFont="1" applyFill="1" applyBorder="1" applyAlignment="1"/>
    <xf numFmtId="3" fontId="3" fillId="13" borderId="0" xfId="2" applyNumberFormat="1" applyFont="1" applyFill="1" applyBorder="1" applyAlignment="1">
      <alignment horizontal="left"/>
    </xf>
    <xf numFmtId="3" fontId="3" fillId="15" borderId="0" xfId="2" applyNumberFormat="1" applyFont="1" applyFill="1" applyBorder="1" applyAlignment="1">
      <alignment horizontal="left"/>
    </xf>
    <xf numFmtId="0" fontId="3" fillId="13" borderId="0" xfId="2" applyFont="1" applyFill="1" applyBorder="1" applyAlignment="1">
      <alignment horizontal="left"/>
    </xf>
    <xf numFmtId="1" fontId="3" fillId="0" borderId="0" xfId="2" applyNumberFormat="1" applyFont="1" applyFill="1" applyBorder="1" applyAlignment="1">
      <alignment horizontal="left"/>
    </xf>
    <xf numFmtId="1" fontId="3" fillId="0" borderId="0" xfId="2" applyNumberFormat="1" applyFont="1" applyFill="1" applyBorder="1" applyAlignment="1"/>
    <xf numFmtId="3" fontId="3" fillId="0" borderId="0" xfId="2" applyNumberFormat="1" applyFont="1" applyFill="1" applyBorder="1" applyAlignment="1"/>
    <xf numFmtId="0" fontId="27" fillId="8" borderId="6" xfId="2" applyFont="1" applyFill="1" applyBorder="1" applyAlignment="1"/>
    <xf numFmtId="0" fontId="27" fillId="0" borderId="0" xfId="2" applyFont="1" applyBorder="1" applyAlignment="1"/>
    <xf numFmtId="0" fontId="27" fillId="0" borderId="0" xfId="2" applyFont="1" applyAlignment="1"/>
    <xf numFmtId="1" fontId="30" fillId="10" borderId="0" xfId="38" applyNumberFormat="1" applyFont="1" applyFill="1" applyBorder="1"/>
    <xf numFmtId="9" fontId="27" fillId="0" borderId="0" xfId="38" applyFont="1" applyBorder="1"/>
    <xf numFmtId="0" fontId="27" fillId="12" borderId="0" xfId="2" applyFont="1" applyFill="1" applyBorder="1" applyAlignment="1">
      <alignment horizontal="left"/>
    </xf>
    <xf numFmtId="0" fontId="27" fillId="12" borderId="0" xfId="2" applyFont="1" applyFill="1" applyBorder="1" applyAlignment="1"/>
    <xf numFmtId="0" fontId="27" fillId="12" borderId="6" xfId="2" applyFont="1" applyFill="1" applyBorder="1" applyAlignment="1"/>
    <xf numFmtId="9" fontId="27" fillId="12" borderId="0" xfId="7" applyFont="1" applyFill="1" applyBorder="1" applyAlignment="1">
      <alignment horizontal="left"/>
    </xf>
    <xf numFmtId="0" fontId="27" fillId="8" borderId="0" xfId="2" applyFont="1" applyFill="1" applyBorder="1" applyAlignment="1"/>
    <xf numFmtId="0" fontId="32" fillId="15" borderId="0" xfId="0" applyFont="1" applyFill="1"/>
    <xf numFmtId="0" fontId="28" fillId="0" borderId="0" xfId="0" applyFont="1" applyBorder="1"/>
    <xf numFmtId="0" fontId="29" fillId="0" borderId="11" xfId="0" applyFont="1" applyBorder="1"/>
    <xf numFmtId="0" fontId="28" fillId="5" borderId="2" xfId="0" applyFont="1" applyFill="1" applyBorder="1" applyAlignment="1">
      <alignment horizontal="center"/>
    </xf>
    <xf numFmtId="0" fontId="28" fillId="5" borderId="3" xfId="0" applyFont="1" applyFill="1" applyBorder="1" applyAlignment="1">
      <alignment horizontal="center"/>
    </xf>
    <xf numFmtId="4" fontId="30" fillId="3" borderId="9" xfId="0" applyNumberFormat="1" applyFont="1" applyFill="1" applyBorder="1" applyAlignment="1">
      <alignment vertical="top"/>
    </xf>
    <xf numFmtId="4" fontId="30" fillId="3" borderId="11" xfId="0" applyNumberFormat="1" applyFont="1" applyFill="1" applyBorder="1" applyAlignment="1">
      <alignment vertical="top"/>
    </xf>
    <xf numFmtId="0" fontId="29" fillId="3" borderId="6" xfId="0" applyFont="1" applyFill="1" applyBorder="1"/>
    <xf numFmtId="0" fontId="29" fillId="3" borderId="0" xfId="0" applyFont="1" applyFill="1" applyBorder="1"/>
    <xf numFmtId="4" fontId="27" fillId="5" borderId="6" xfId="0" applyNumberFormat="1" applyFont="1" applyFill="1" applyBorder="1" applyAlignment="1">
      <alignment vertical="top"/>
    </xf>
    <xf numFmtId="4" fontId="27" fillId="5" borderId="0" xfId="0" applyNumberFormat="1" applyFont="1" applyFill="1" applyBorder="1" applyAlignment="1">
      <alignment vertical="top"/>
    </xf>
    <xf numFmtId="164" fontId="29" fillId="10" borderId="38" xfId="1" applyNumberFormat="1" applyFont="1" applyFill="1" applyBorder="1"/>
    <xf numFmtId="4" fontId="27" fillId="2" borderId="6" xfId="0" applyNumberFormat="1" applyFont="1" applyFill="1" applyBorder="1" applyAlignment="1">
      <alignment vertical="top"/>
    </xf>
    <xf numFmtId="4" fontId="27" fillId="2" borderId="0" xfId="0" applyNumberFormat="1" applyFont="1" applyFill="1" applyBorder="1" applyAlignment="1">
      <alignment vertical="top"/>
    </xf>
    <xf numFmtId="164" fontId="29" fillId="15" borderId="0" xfId="1" applyNumberFormat="1" applyFont="1" applyFill="1" applyBorder="1"/>
    <xf numFmtId="4" fontId="27" fillId="5" borderId="6" xfId="0" quotePrefix="1" applyNumberFormat="1" applyFont="1" applyFill="1" applyBorder="1" applyAlignment="1">
      <alignment vertical="top"/>
    </xf>
    <xf numFmtId="4" fontId="27" fillId="5" borderId="0" xfId="0" quotePrefix="1" applyNumberFormat="1" applyFont="1" applyFill="1" applyBorder="1" applyAlignment="1">
      <alignment vertical="top"/>
    </xf>
    <xf numFmtId="164" fontId="29" fillId="10" borderId="0" xfId="1" applyNumberFormat="1" applyFont="1" applyFill="1" applyBorder="1"/>
    <xf numFmtId="4" fontId="27" fillId="0" borderId="6" xfId="0" applyNumberFormat="1" applyFont="1" applyFill="1" applyBorder="1" applyAlignment="1">
      <alignment vertical="top"/>
    </xf>
    <xf numFmtId="4" fontId="27" fillId="0" borderId="0" xfId="0" applyNumberFormat="1" applyFont="1" applyFill="1" applyBorder="1" applyAlignment="1">
      <alignment vertical="top"/>
    </xf>
    <xf numFmtId="164" fontId="29" fillId="0" borderId="0" xfId="1" applyNumberFormat="1" applyFont="1" applyFill="1" applyBorder="1"/>
    <xf numFmtId="0" fontId="29" fillId="0" borderId="0" xfId="0" applyFont="1" applyFill="1"/>
    <xf numFmtId="4" fontId="27" fillId="2" borderId="9" xfId="0" applyNumberFormat="1" applyFont="1" applyFill="1" applyBorder="1" applyAlignment="1">
      <alignment vertical="top"/>
    </xf>
    <xf numFmtId="4" fontId="27" fillId="2" borderId="11" xfId="0" applyNumberFormat="1" applyFont="1" applyFill="1" applyBorder="1" applyAlignment="1">
      <alignment vertical="top"/>
    </xf>
    <xf numFmtId="164" fontId="29" fillId="10" borderId="41" xfId="1" applyNumberFormat="1" applyFont="1" applyFill="1" applyBorder="1"/>
    <xf numFmtId="4" fontId="27" fillId="0" borderId="11" xfId="0" applyNumberFormat="1" applyFont="1" applyFill="1" applyBorder="1" applyAlignment="1">
      <alignment vertical="top"/>
    </xf>
    <xf numFmtId="0" fontId="29" fillId="0" borderId="48" xfId="0" applyFont="1" applyBorder="1"/>
    <xf numFmtId="4" fontId="30" fillId="3" borderId="6" xfId="0" applyNumberFormat="1" applyFont="1" applyFill="1" applyBorder="1" applyAlignment="1">
      <alignment vertical="top"/>
    </xf>
    <xf numFmtId="4" fontId="30" fillId="3" borderId="0" xfId="0" applyNumberFormat="1" applyFont="1" applyFill="1" applyBorder="1" applyAlignment="1">
      <alignment vertical="top"/>
    </xf>
    <xf numFmtId="0" fontId="29" fillId="3" borderId="38" xfId="0" applyFont="1" applyFill="1" applyBorder="1"/>
    <xf numFmtId="164" fontId="29" fillId="4" borderId="0" xfId="1" applyNumberFormat="1" applyFont="1" applyFill="1" applyBorder="1"/>
    <xf numFmtId="164" fontId="29" fillId="2" borderId="41" xfId="1" applyNumberFormat="1" applyFont="1" applyFill="1" applyBorder="1"/>
    <xf numFmtId="0" fontId="29" fillId="0" borderId="0" xfId="0" applyFont="1" applyFill="1" applyBorder="1"/>
    <xf numFmtId="0" fontId="29" fillId="0" borderId="11" xfId="0" applyFont="1" applyFill="1" applyBorder="1"/>
    <xf numFmtId="4" fontId="27" fillId="0" borderId="9" xfId="0" applyNumberFormat="1" applyFont="1" applyFill="1" applyBorder="1" applyAlignment="1">
      <alignment vertical="top"/>
    </xf>
    <xf numFmtId="4" fontId="30" fillId="2" borderId="9" xfId="0" applyNumberFormat="1" applyFont="1" applyFill="1" applyBorder="1" applyAlignment="1">
      <alignment vertical="top"/>
    </xf>
    <xf numFmtId="4" fontId="30" fillId="2" borderId="11" xfId="0" applyNumberFormat="1" applyFont="1" applyFill="1" applyBorder="1" applyAlignment="1">
      <alignment vertical="top"/>
    </xf>
    <xf numFmtId="4" fontId="27" fillId="0" borderId="0" xfId="0" applyNumberFormat="1" applyFont="1" applyAlignment="1">
      <alignment vertical="top"/>
    </xf>
    <xf numFmtId="4" fontId="27" fillId="0" borderId="0" xfId="0" applyNumberFormat="1" applyFont="1" applyBorder="1" applyAlignment="1">
      <alignment vertical="top"/>
    </xf>
    <xf numFmtId="164" fontId="29" fillId="0" borderId="0" xfId="0" applyNumberFormat="1" applyFont="1" applyBorder="1"/>
    <xf numFmtId="0" fontId="29" fillId="0" borderId="0" xfId="0" applyFont="1" applyBorder="1"/>
    <xf numFmtId="4" fontId="33" fillId="0" borderId="0" xfId="0" applyNumberFormat="1" applyFont="1" applyAlignment="1">
      <alignment vertical="top"/>
    </xf>
    <xf numFmtId="4" fontId="33" fillId="0" borderId="0" xfId="0" applyNumberFormat="1" applyFont="1" applyBorder="1" applyAlignment="1">
      <alignment vertical="top"/>
    </xf>
    <xf numFmtId="4" fontId="23" fillId="0" borderId="0" xfId="0" applyNumberFormat="1" applyFont="1" applyAlignment="1">
      <alignment vertical="top"/>
    </xf>
    <xf numFmtId="4" fontId="23" fillId="0" borderId="0" xfId="0" applyNumberFormat="1" applyFont="1" applyBorder="1" applyAlignment="1">
      <alignment vertical="top"/>
    </xf>
    <xf numFmtId="4" fontId="30" fillId="2" borderId="22" xfId="0" applyNumberFormat="1" applyFont="1" applyFill="1" applyBorder="1" applyAlignment="1">
      <alignment vertical="top"/>
    </xf>
    <xf numFmtId="4" fontId="30" fillId="2" borderId="15" xfId="0" applyNumberFormat="1" applyFont="1" applyFill="1" applyBorder="1" applyAlignment="1">
      <alignment vertical="top"/>
    </xf>
    <xf numFmtId="164" fontId="28" fillId="10" borderId="0" xfId="1" applyNumberFormat="1" applyFont="1" applyFill="1" applyBorder="1"/>
    <xf numFmtId="0" fontId="28" fillId="0" borderId="11" xfId="0" applyFont="1" applyBorder="1"/>
    <xf numFmtId="0" fontId="28" fillId="0" borderId="0" xfId="0" applyFont="1" applyAlignment="1">
      <alignment horizontal="left"/>
    </xf>
    <xf numFmtId="0" fontId="30" fillId="5" borderId="3" xfId="0" applyFont="1" applyFill="1" applyBorder="1" applyAlignment="1">
      <alignment horizontal="center"/>
    </xf>
    <xf numFmtId="0" fontId="27" fillId="5" borderId="0" xfId="0" applyFont="1" applyFill="1" applyBorder="1"/>
    <xf numFmtId="3" fontId="27" fillId="10" borderId="4" xfId="0" applyNumberFormat="1" applyFont="1" applyFill="1" applyBorder="1"/>
    <xf numFmtId="3" fontId="27" fillId="15" borderId="5" xfId="0" applyNumberFormat="1" applyFont="1" applyFill="1" applyBorder="1"/>
    <xf numFmtId="0" fontId="30" fillId="2" borderId="0" xfId="0" applyFont="1" applyFill="1" applyBorder="1"/>
    <xf numFmtId="3" fontId="30" fillId="10" borderId="12" xfId="0" applyNumberFormat="1" applyFont="1" applyFill="1" applyBorder="1"/>
    <xf numFmtId="0" fontId="27" fillId="5" borderId="0" xfId="0" applyFont="1" applyFill="1"/>
    <xf numFmtId="0" fontId="30" fillId="2" borderId="0" xfId="0" applyFont="1" applyFill="1"/>
    <xf numFmtId="3" fontId="30" fillId="10" borderId="13" xfId="0" applyNumberFormat="1" applyFont="1" applyFill="1" applyBorder="1"/>
    <xf numFmtId="9" fontId="30" fillId="10" borderId="14" xfId="0" applyNumberFormat="1" applyFont="1" applyFill="1" applyBorder="1"/>
    <xf numFmtId="3" fontId="27" fillId="0" borderId="0" xfId="0" applyNumberFormat="1" applyFont="1" applyBorder="1"/>
    <xf numFmtId="3" fontId="30" fillId="10" borderId="21" xfId="0" applyNumberFormat="1" applyFont="1" applyFill="1" applyBorder="1"/>
    <xf numFmtId="0" fontId="27" fillId="8" borderId="0" xfId="0" applyFont="1" applyFill="1"/>
    <xf numFmtId="3" fontId="27" fillId="8" borderId="0" xfId="0" applyNumberFormat="1" applyFont="1" applyFill="1" applyBorder="1"/>
    <xf numFmtId="3" fontId="27" fillId="10" borderId="13" xfId="0" applyNumberFormat="1" applyFont="1" applyFill="1" applyBorder="1"/>
    <xf numFmtId="3" fontId="27" fillId="15" borderId="1" xfId="0" applyNumberFormat="1" applyFont="1" applyFill="1" applyBorder="1"/>
    <xf numFmtId="3" fontId="27" fillId="15" borderId="4" xfId="0" applyNumberFormat="1" applyFont="1" applyFill="1" applyBorder="1"/>
    <xf numFmtId="3" fontId="30" fillId="10" borderId="15" xfId="0" applyNumberFormat="1" applyFont="1" applyFill="1" applyBorder="1"/>
    <xf numFmtId="0" fontId="3" fillId="16" borderId="8" xfId="2" applyFont="1" applyFill="1" applyBorder="1" applyAlignment="1"/>
    <xf numFmtId="9" fontId="3" fillId="16" borderId="4" xfId="2" applyNumberFormat="1" applyFont="1" applyFill="1" applyBorder="1" applyAlignment="1"/>
    <xf numFmtId="0" fontId="3" fillId="16" borderId="0" xfId="2" applyFont="1" applyFill="1" applyBorder="1" applyAlignment="1"/>
    <xf numFmtId="9" fontId="3" fillId="16" borderId="5" xfId="2" applyNumberFormat="1" applyFont="1" applyFill="1" applyBorder="1" applyAlignment="1"/>
    <xf numFmtId="9" fontId="3" fillId="16" borderId="0" xfId="2" applyNumberFormat="1" applyFont="1" applyFill="1" applyBorder="1" applyAlignment="1"/>
    <xf numFmtId="9" fontId="3" fillId="16" borderId="36" xfId="2" applyNumberFormat="1" applyFont="1" applyFill="1" applyBorder="1" applyAlignment="1"/>
    <xf numFmtId="9" fontId="3" fillId="16" borderId="7" xfId="2" applyNumberFormat="1" applyFont="1" applyFill="1" applyBorder="1" applyAlignment="1"/>
    <xf numFmtId="9" fontId="3" fillId="16" borderId="0" xfId="7" applyFont="1" applyFill="1" applyBorder="1"/>
    <xf numFmtId="165" fontId="12" fillId="0" borderId="19" xfId="3" applyNumberFormat="1" applyFont="1" applyFill="1" applyBorder="1" applyAlignment="1">
      <alignment horizontal="right" vertical="top" wrapText="1" readingOrder="1"/>
    </xf>
    <xf numFmtId="0" fontId="5" fillId="6" borderId="20" xfId="3" applyFont="1" applyFill="1" applyBorder="1" applyAlignment="1">
      <alignment horizontal="left" vertical="top" wrapText="1" readingOrder="1"/>
    </xf>
    <xf numFmtId="165" fontId="11" fillId="0" borderId="20" xfId="3" applyNumberFormat="1" applyFont="1" applyFill="1" applyBorder="1" applyAlignment="1">
      <alignment horizontal="right" vertical="top" wrapText="1" readingOrder="1"/>
    </xf>
    <xf numFmtId="165" fontId="13" fillId="0" borderId="0" xfId="3" applyNumberFormat="1" applyFont="1" applyFill="1" applyBorder="1" applyAlignment="1">
      <alignment horizontal="right" vertical="top" wrapText="1" readingOrder="1"/>
    </xf>
    <xf numFmtId="0" fontId="12" fillId="0" borderId="19" xfId="3" applyFont="1" applyFill="1" applyBorder="1" applyAlignment="1">
      <alignment horizontal="left" vertical="top" wrapText="1" readingOrder="1"/>
    </xf>
    <xf numFmtId="0" fontId="7" fillId="6" borderId="0" xfId="3" applyFont="1" applyFill="1" applyBorder="1" applyAlignment="1">
      <alignment horizontal="left" vertical="top" wrapText="1" readingOrder="1"/>
    </xf>
    <xf numFmtId="0" fontId="6" fillId="6" borderId="19" xfId="3" applyFont="1" applyFill="1" applyBorder="1" applyAlignment="1">
      <alignment horizontal="left" vertical="top" wrapText="1" readingOrder="1"/>
    </xf>
    <xf numFmtId="165" fontId="14" fillId="0" borderId="0" xfId="4" applyNumberFormat="1" applyFont="1" applyFill="1" applyBorder="1" applyAlignment="1">
      <alignment horizontal="right" vertical="top" wrapText="1" readingOrder="1"/>
    </xf>
    <xf numFmtId="165" fontId="14" fillId="0" borderId="19" xfId="4" applyNumberFormat="1" applyFont="1" applyFill="1" applyBorder="1" applyAlignment="1">
      <alignment horizontal="right" vertical="top" wrapText="1" readingOrder="1"/>
    </xf>
    <xf numFmtId="0" fontId="11" fillId="0" borderId="18" xfId="3" applyFont="1" applyFill="1" applyBorder="1" applyAlignment="1">
      <alignment horizontal="left" vertical="top" wrapText="1" readingOrder="1"/>
    </xf>
    <xf numFmtId="0" fontId="8" fillId="6" borderId="17" xfId="3" applyFont="1" applyFill="1" applyBorder="1" applyAlignment="1">
      <alignment horizontal="left" wrapText="1" readingOrder="1"/>
    </xf>
    <xf numFmtId="0" fontId="5" fillId="6" borderId="18" xfId="3" applyFont="1" applyFill="1" applyBorder="1" applyAlignment="1">
      <alignment horizontal="left" vertical="top" wrapText="1" readingOrder="1"/>
    </xf>
    <xf numFmtId="0" fontId="8" fillId="6" borderId="0" xfId="3" applyFont="1" applyFill="1" applyBorder="1" applyAlignment="1">
      <alignment horizontal="left" vertical="top" wrapText="1" readingOrder="1"/>
    </xf>
    <xf numFmtId="0" fontId="9" fillId="6" borderId="0" xfId="3" applyFont="1" applyFill="1" applyBorder="1" applyAlignment="1">
      <alignment horizontal="right" vertical="top" wrapText="1" readingOrder="1"/>
    </xf>
    <xf numFmtId="0" fontId="12" fillId="0" borderId="17" xfId="3" applyFont="1" applyFill="1" applyBorder="1" applyAlignment="1">
      <alignment horizontal="right" wrapText="1" readingOrder="1"/>
    </xf>
    <xf numFmtId="0" fontId="7" fillId="6" borderId="0" xfId="6" applyFont="1" applyFill="1" applyBorder="1" applyAlignment="1">
      <alignment horizontal="left" vertical="top" wrapText="1" readingOrder="1"/>
    </xf>
    <xf numFmtId="165" fontId="13" fillId="0" borderId="0" xfId="6" applyNumberFormat="1" applyFont="1" applyFill="1" applyBorder="1" applyAlignment="1">
      <alignment horizontal="right" vertical="top" wrapText="1" readingOrder="1"/>
    </xf>
    <xf numFmtId="0" fontId="6" fillId="6" borderId="19" xfId="6" applyFont="1" applyFill="1" applyBorder="1" applyAlignment="1">
      <alignment horizontal="left" vertical="top" wrapText="1" readingOrder="1"/>
    </xf>
    <xf numFmtId="165" fontId="12" fillId="0" borderId="19" xfId="6" applyNumberFormat="1" applyFont="1" applyFill="1" applyBorder="1" applyAlignment="1">
      <alignment horizontal="right" vertical="top" wrapText="1" readingOrder="1"/>
    </xf>
    <xf numFmtId="0" fontId="18" fillId="6" borderId="19" xfId="6" applyFont="1" applyFill="1" applyBorder="1" applyAlignment="1">
      <alignment horizontal="left" vertical="top" wrapText="1" readingOrder="1"/>
    </xf>
    <xf numFmtId="0" fontId="12" fillId="0" borderId="19" xfId="6" applyFont="1" applyFill="1" applyBorder="1" applyAlignment="1">
      <alignment horizontal="left" vertical="top" wrapText="1" readingOrder="1"/>
    </xf>
    <xf numFmtId="0" fontId="5" fillId="6" borderId="20" xfId="6" applyFont="1" applyFill="1" applyBorder="1" applyAlignment="1">
      <alignment horizontal="left" vertical="top" wrapText="1" readingOrder="1"/>
    </xf>
    <xf numFmtId="165" fontId="11" fillId="0" borderId="20" xfId="6" applyNumberFormat="1" applyFont="1" applyFill="1" applyBorder="1" applyAlignment="1">
      <alignment horizontal="right" vertical="top" wrapText="1" readingOrder="1"/>
    </xf>
    <xf numFmtId="0" fontId="5" fillId="6" borderId="18" xfId="6" applyFont="1" applyFill="1" applyBorder="1" applyAlignment="1">
      <alignment horizontal="left" vertical="top" wrapText="1" readingOrder="1"/>
    </xf>
    <xf numFmtId="0" fontId="11" fillId="0" borderId="18" xfId="6" applyFont="1" applyFill="1" applyBorder="1" applyAlignment="1">
      <alignment horizontal="left" vertical="top" wrapText="1" readingOrder="1"/>
    </xf>
    <xf numFmtId="0" fontId="6" fillId="6" borderId="27" xfId="6" applyFont="1" applyFill="1" applyBorder="1" applyAlignment="1">
      <alignment horizontal="left" vertical="top" wrapText="1" readingOrder="1"/>
    </xf>
    <xf numFmtId="0" fontId="5" fillId="6" borderId="26" xfId="6" applyFont="1" applyFill="1" applyBorder="1" applyAlignment="1">
      <alignment horizontal="left" vertical="top" wrapText="1" readingOrder="1"/>
    </xf>
    <xf numFmtId="165" fontId="12" fillId="0" borderId="27" xfId="6" applyNumberFormat="1" applyFont="1" applyFill="1" applyBorder="1" applyAlignment="1">
      <alignment horizontal="right" vertical="top" wrapText="1" readingOrder="1"/>
    </xf>
    <xf numFmtId="0" fontId="6" fillId="6" borderId="29" xfId="6" applyFont="1" applyFill="1" applyBorder="1" applyAlignment="1">
      <alignment horizontal="left" vertical="top" wrapText="1" readingOrder="1"/>
    </xf>
    <xf numFmtId="0" fontId="12" fillId="0" borderId="29" xfId="6" applyFont="1" applyFill="1" applyBorder="1" applyAlignment="1">
      <alignment horizontal="left" vertical="top" wrapText="1" readingOrder="1"/>
    </xf>
    <xf numFmtId="0" fontId="17" fillId="6" borderId="0" xfId="6" applyFont="1" applyFill="1" applyBorder="1" applyAlignment="1">
      <alignment horizontal="left" vertical="top" wrapText="1" readingOrder="1"/>
    </xf>
    <xf numFmtId="0" fontId="8" fillId="6" borderId="0" xfId="6" applyFont="1" applyFill="1" applyBorder="1" applyAlignment="1">
      <alignment horizontal="left" vertical="top" wrapText="1" readingOrder="1"/>
    </xf>
    <xf numFmtId="0" fontId="8" fillId="6" borderId="17" xfId="6" applyFont="1" applyFill="1" applyBorder="1" applyAlignment="1">
      <alignment horizontal="left" wrapText="1" readingOrder="1"/>
    </xf>
    <xf numFmtId="165" fontId="14" fillId="0" borderId="20" xfId="4" applyNumberFormat="1" applyFont="1" applyFill="1" applyBorder="1" applyAlignment="1">
      <alignment horizontal="right" vertical="top" wrapText="1" readingOrder="1"/>
    </xf>
    <xf numFmtId="165" fontId="16" fillId="0" borderId="0" xfId="4" applyNumberFormat="1" applyFont="1" applyFill="1" applyBorder="1" applyAlignment="1">
      <alignment horizontal="right" vertical="top" wrapText="1" readingOrder="1"/>
    </xf>
    <xf numFmtId="0" fontId="9" fillId="6" borderId="0" xfId="6" applyFont="1" applyFill="1" applyBorder="1" applyAlignment="1">
      <alignment horizontal="right" vertical="top" wrapText="1" readingOrder="1"/>
    </xf>
    <xf numFmtId="0" fontId="6" fillId="6" borderId="17" xfId="6" applyFont="1" applyFill="1" applyBorder="1" applyAlignment="1">
      <alignment horizontal="right" wrapText="1" readingOrder="1"/>
    </xf>
  </cellXfs>
  <cellStyles count="39">
    <cellStyle name="Dålig" xfId="4" builtinId="27"/>
    <cellStyle name="Normal" xfId="0" builtinId="0"/>
    <cellStyle name="Normal 2" xfId="2" xr:uid="{00000000-0005-0000-0000-000002000000}"/>
    <cellStyle name="Normal 3" xfId="3" xr:uid="{00000000-0005-0000-0000-000003000000}"/>
    <cellStyle name="Normal 3 2" xfId="6" xr:uid="{00000000-0005-0000-0000-000004000000}"/>
    <cellStyle name="Procent" xfId="7" builtinId="5"/>
    <cellStyle name="Procent 2" xfId="38" xr:uid="{00000000-0005-0000-0000-000006000000}"/>
    <cellStyle name="Tusental" xfId="1" builtinId="3"/>
    <cellStyle name="Tusental 2" xfId="5" xr:uid="{00000000-0005-0000-0000-000008000000}"/>
    <cellStyle name="Tusental 2 2" xfId="9" xr:uid="{00000000-0005-0000-0000-000009000000}"/>
    <cellStyle name="Tusental 2 2 2" xfId="13" xr:uid="{00000000-0005-0000-0000-00000A000000}"/>
    <cellStyle name="Tusental 2 2 2 2" xfId="21" xr:uid="{00000000-0005-0000-0000-00000B000000}"/>
    <cellStyle name="Tusental 2 2 2 2 2" xfId="37" xr:uid="{00000000-0005-0000-0000-00000C000000}"/>
    <cellStyle name="Tusental 2 2 2 3" xfId="29" xr:uid="{00000000-0005-0000-0000-00000D000000}"/>
    <cellStyle name="Tusental 2 2 3" xfId="17" xr:uid="{00000000-0005-0000-0000-00000E000000}"/>
    <cellStyle name="Tusental 2 2 3 2" xfId="33" xr:uid="{00000000-0005-0000-0000-00000F000000}"/>
    <cellStyle name="Tusental 2 2 4" xfId="25" xr:uid="{00000000-0005-0000-0000-000010000000}"/>
    <cellStyle name="Tusental 2 3" xfId="11" xr:uid="{00000000-0005-0000-0000-000011000000}"/>
    <cellStyle name="Tusental 2 3 2" xfId="19" xr:uid="{00000000-0005-0000-0000-000012000000}"/>
    <cellStyle name="Tusental 2 3 2 2" xfId="35" xr:uid="{00000000-0005-0000-0000-000013000000}"/>
    <cellStyle name="Tusental 2 3 3" xfId="27" xr:uid="{00000000-0005-0000-0000-000014000000}"/>
    <cellStyle name="Tusental 2 4" xfId="15" xr:uid="{00000000-0005-0000-0000-000015000000}"/>
    <cellStyle name="Tusental 2 4 2" xfId="31" xr:uid="{00000000-0005-0000-0000-000016000000}"/>
    <cellStyle name="Tusental 2 5" xfId="23" xr:uid="{00000000-0005-0000-0000-000017000000}"/>
    <cellStyle name="Tusental 3" xfId="8" xr:uid="{00000000-0005-0000-0000-000018000000}"/>
    <cellStyle name="Tusental 3 2" xfId="12" xr:uid="{00000000-0005-0000-0000-000019000000}"/>
    <cellStyle name="Tusental 3 2 2" xfId="20" xr:uid="{00000000-0005-0000-0000-00001A000000}"/>
    <cellStyle name="Tusental 3 2 2 2" xfId="36" xr:uid="{00000000-0005-0000-0000-00001B000000}"/>
    <cellStyle name="Tusental 3 2 3" xfId="28" xr:uid="{00000000-0005-0000-0000-00001C000000}"/>
    <cellStyle name="Tusental 3 3" xfId="16" xr:uid="{00000000-0005-0000-0000-00001D000000}"/>
    <cellStyle name="Tusental 3 3 2" xfId="32" xr:uid="{00000000-0005-0000-0000-00001E000000}"/>
    <cellStyle name="Tusental 3 4" xfId="24" xr:uid="{00000000-0005-0000-0000-00001F000000}"/>
    <cellStyle name="Tusental 4" xfId="10" xr:uid="{00000000-0005-0000-0000-000020000000}"/>
    <cellStyle name="Tusental 4 2" xfId="18" xr:uid="{00000000-0005-0000-0000-000021000000}"/>
    <cellStyle name="Tusental 4 2 2" xfId="34" xr:uid="{00000000-0005-0000-0000-000022000000}"/>
    <cellStyle name="Tusental 4 3" xfId="26" xr:uid="{00000000-0005-0000-0000-000023000000}"/>
    <cellStyle name="Tusental 5" xfId="14" xr:uid="{00000000-0005-0000-0000-000024000000}"/>
    <cellStyle name="Tusental 5 2" xfId="30" xr:uid="{00000000-0005-0000-0000-000025000000}"/>
    <cellStyle name="Tusental 6" xfId="22" xr:uid="{00000000-0005-0000-0000-00002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lag/Nordic%20Biomarker/Nordic%20Biomarker%20report%2016123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rterly report"/>
      <sheetName val="RR2016Prognosis"/>
      <sheetName val="Cash flow"/>
      <sheetName val="BRSummary"/>
      <sheetName val="BR Summary eng"/>
      <sheetName val="Budget2014"/>
      <sheetName val="Budget 2015"/>
      <sheetName val="Budget 2016"/>
      <sheetName val="Personal"/>
      <sheetName val="RRsummary"/>
      <sheetName val="Inläsning RR"/>
      <sheetName val="Inläsning BR"/>
      <sheetName val="RR1401"/>
      <sheetName val="BR1401"/>
      <sheetName val="RR1402"/>
      <sheetName val="BR1402"/>
      <sheetName val="RR1403"/>
      <sheetName val="RR1303"/>
      <sheetName val="RR1306"/>
      <sheetName val="RR1309"/>
      <sheetName val="RR1312"/>
      <sheetName val="Inläsning RR 13"/>
      <sheetName val="BR1403"/>
      <sheetName val="RR1404"/>
      <sheetName val="BR1404"/>
      <sheetName val="BR1405"/>
      <sheetName val="RR1405"/>
      <sheetName val="BR1406"/>
      <sheetName val="RR1406"/>
      <sheetName val="BR1407"/>
      <sheetName val="RR1407"/>
      <sheetName val="BR1408"/>
      <sheetName val="RR1408"/>
      <sheetName val="BR1409"/>
      <sheetName val="RR1409"/>
      <sheetName val="BR1410"/>
      <sheetName val="RR1410"/>
      <sheetName val="BR1411"/>
      <sheetName val="RR1411"/>
      <sheetName val="BR1412"/>
      <sheetName val="RR1412"/>
      <sheetName val="BR1501"/>
      <sheetName val="RR1501"/>
      <sheetName val="BR1502"/>
      <sheetName val="RR1502"/>
      <sheetName val="BR1503"/>
      <sheetName val="RR1503"/>
      <sheetName val="RR1504"/>
      <sheetName val="BR1504"/>
      <sheetName val="RR1505"/>
      <sheetName val="BR1505"/>
      <sheetName val="BR1506"/>
      <sheetName val="RR1506"/>
      <sheetName val="BR1507"/>
      <sheetName val="RR1507"/>
      <sheetName val="BR1508"/>
      <sheetName val="RR1508"/>
      <sheetName val="BR1509"/>
      <sheetName val="RR1509"/>
      <sheetName val="BR1510"/>
      <sheetName val="RR1510"/>
      <sheetName val="BR1511"/>
      <sheetName val="RR1511"/>
      <sheetName val="BR1512"/>
      <sheetName val="RR1512"/>
      <sheetName val="BR1601"/>
      <sheetName val="RR1601"/>
      <sheetName val="BR1602"/>
      <sheetName val="RR1602"/>
      <sheetName val="BR1603"/>
      <sheetName val="RR1603"/>
      <sheetName val="BR1604"/>
      <sheetName val="RR1604"/>
      <sheetName val="BR1605"/>
      <sheetName val="RR1605"/>
      <sheetName val="BR1606"/>
      <sheetName val="RR1606"/>
      <sheetName val="BR1607"/>
      <sheetName val="RR1607"/>
      <sheetName val="BR1608"/>
      <sheetName val="RR1608"/>
      <sheetName val="BR1609"/>
      <sheetName val="RR1609"/>
      <sheetName val="BR1610"/>
      <sheetName val="RR1610"/>
      <sheetName val="BR1611"/>
      <sheetName val="RR1611"/>
      <sheetName val="BR1612"/>
      <sheetName val="RR16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C4" t="str">
            <v>3041</v>
          </cell>
        </row>
        <row r="5">
          <cell r="C5" t="str">
            <v>3051</v>
          </cell>
        </row>
        <row r="6">
          <cell r="C6" t="str">
            <v>3055</v>
          </cell>
        </row>
        <row r="7">
          <cell r="C7" t="str">
            <v>3056</v>
          </cell>
        </row>
        <row r="8">
          <cell r="C8" t="str">
            <v>3058</v>
          </cell>
        </row>
        <row r="9">
          <cell r="C9" t="str">
            <v>3550</v>
          </cell>
        </row>
        <row r="12">
          <cell r="C12" t="str">
            <v>3740</v>
          </cell>
        </row>
        <row r="13">
          <cell r="C13" t="str">
            <v>3910</v>
          </cell>
        </row>
        <row r="14">
          <cell r="C14" t="str">
            <v>3960</v>
          </cell>
        </row>
        <row r="15">
          <cell r="C15" t="str">
            <v>3990</v>
          </cell>
        </row>
        <row r="18">
          <cell r="C18" t="str">
            <v>4010</v>
          </cell>
        </row>
        <row r="19">
          <cell r="C19" t="str">
            <v>4990</v>
          </cell>
        </row>
        <row r="22">
          <cell r="C22" t="str">
            <v>5460</v>
          </cell>
        </row>
        <row r="25">
          <cell r="C25" t="str">
            <v>5010</v>
          </cell>
        </row>
        <row r="28">
          <cell r="C28" t="str">
            <v>5020</v>
          </cell>
        </row>
        <row r="29">
          <cell r="C29" t="str">
            <v>5130</v>
          </cell>
        </row>
        <row r="32">
          <cell r="C32" t="str">
            <v>5060</v>
          </cell>
        </row>
        <row r="33">
          <cell r="C33" t="str">
            <v>5090</v>
          </cell>
        </row>
        <row r="36">
          <cell r="C36" t="str">
            <v>4013</v>
          </cell>
        </row>
        <row r="39">
          <cell r="C39" t="str">
            <v>5410</v>
          </cell>
        </row>
        <row r="40">
          <cell r="C40" t="str">
            <v>5420</v>
          </cell>
        </row>
        <row r="41">
          <cell r="C41" t="str">
            <v>5480</v>
          </cell>
        </row>
        <row r="42">
          <cell r="C42" t="str">
            <v>5500</v>
          </cell>
        </row>
        <row r="45">
          <cell r="C45" t="str">
            <v>5710</v>
          </cell>
        </row>
        <row r="48">
          <cell r="C48" t="str">
            <v>5800</v>
          </cell>
        </row>
        <row r="51">
          <cell r="C51" t="str">
            <v>6071</v>
          </cell>
        </row>
        <row r="52">
          <cell r="C52" t="str">
            <v>6072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 t="str">
            <v>5910</v>
          </cell>
        </row>
        <row r="56">
          <cell r="C56" t="str">
            <v>5930</v>
          </cell>
        </row>
        <row r="57">
          <cell r="C57" t="str">
            <v>5940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 t="str">
            <v>6200</v>
          </cell>
        </row>
        <row r="61">
          <cell r="C61" t="str">
            <v>6230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 t="str">
            <v>6310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 t="str">
            <v>6550</v>
          </cell>
        </row>
        <row r="68">
          <cell r="C68" t="str">
            <v>6580</v>
          </cell>
        </row>
        <row r="69">
          <cell r="C69" t="str">
            <v>6590</v>
          </cell>
        </row>
        <row r="70">
          <cell r="C70" t="str">
            <v>6830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 t="str">
            <v>6110</v>
          </cell>
        </row>
        <row r="74">
          <cell r="C74" t="str">
            <v>6410</v>
          </cell>
        </row>
        <row r="75">
          <cell r="C75" t="str">
            <v>6420</v>
          </cell>
        </row>
        <row r="76">
          <cell r="C76" t="str">
            <v>6530</v>
          </cell>
        </row>
        <row r="77">
          <cell r="C77" t="str">
            <v>6570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 t="str">
            <v>6600</v>
          </cell>
        </row>
        <row r="81">
          <cell r="C81" t="str">
            <v>6700</v>
          </cell>
        </row>
        <row r="82">
          <cell r="C82" t="str">
            <v>6595</v>
          </cell>
        </row>
        <row r="83">
          <cell r="C83" t="str">
            <v>6970</v>
          </cell>
        </row>
        <row r="84">
          <cell r="C84" t="str">
            <v>6981</v>
          </cell>
        </row>
        <row r="85">
          <cell r="C85" t="str">
            <v>6982</v>
          </cell>
        </row>
        <row r="86">
          <cell r="C86" t="str">
            <v>6991</v>
          </cell>
        </row>
        <row r="90">
          <cell r="C90" t="str">
            <v>7211</v>
          </cell>
        </row>
        <row r="91">
          <cell r="C91" t="str">
            <v>7290</v>
          </cell>
        </row>
        <row r="92">
          <cell r="C92" t="str">
            <v>7321</v>
          </cell>
        </row>
        <row r="93">
          <cell r="C93" t="str">
            <v>7412</v>
          </cell>
        </row>
        <row r="94">
          <cell r="C94" t="str">
            <v>7510</v>
          </cell>
        </row>
        <row r="95">
          <cell r="C95" t="str">
            <v>7531</v>
          </cell>
        </row>
        <row r="96">
          <cell r="C96" t="str">
            <v>7570</v>
          </cell>
        </row>
        <row r="97">
          <cell r="C97" t="str">
            <v>7610</v>
          </cell>
        </row>
        <row r="98">
          <cell r="C98" t="str">
            <v>7620</v>
          </cell>
        </row>
        <row r="99">
          <cell r="C99" t="str">
            <v>7650</v>
          </cell>
        </row>
        <row r="100">
          <cell r="C100" t="str">
            <v>7698</v>
          </cell>
        </row>
        <row r="101">
          <cell r="C101" t="str">
            <v>7690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 t="str">
            <v>7831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 t="str">
            <v>8300</v>
          </cell>
        </row>
        <row r="108">
          <cell r="C108" t="str">
            <v>8314</v>
          </cell>
        </row>
        <row r="109">
          <cell r="C109" t="str">
            <v>7960</v>
          </cell>
        </row>
        <row r="110">
          <cell r="C110" t="str">
            <v>8400</v>
          </cell>
        </row>
        <row r="111">
          <cell r="C111" t="str">
            <v>8423</v>
          </cell>
        </row>
        <row r="112">
          <cell r="C112">
            <v>0</v>
          </cell>
        </row>
      </sheetData>
      <sheetData sheetId="11"/>
      <sheetData sheetId="12">
        <row r="8">
          <cell r="I8" t="str">
            <v>3041</v>
          </cell>
        </row>
        <row r="9">
          <cell r="I9" t="str">
            <v>3051</v>
          </cell>
        </row>
        <row r="10">
          <cell r="I10" t="str">
            <v>3055</v>
          </cell>
        </row>
        <row r="11">
          <cell r="I11" t="str">
            <v>3056</v>
          </cell>
        </row>
        <row r="12">
          <cell r="I12" t="str">
            <v>3058</v>
          </cell>
        </row>
        <row r="13">
          <cell r="I13" t="str">
            <v>3550</v>
          </cell>
        </row>
        <row r="14">
          <cell r="I14" t="str">
            <v>3910</v>
          </cell>
        </row>
        <row r="15">
          <cell r="I15" t="str">
            <v>3740</v>
          </cell>
        </row>
        <row r="16">
          <cell r="I16" t="str">
            <v>3960</v>
          </cell>
        </row>
        <row r="17">
          <cell r="I17" t="str">
            <v>3990</v>
          </cell>
        </row>
        <row r="18">
          <cell r="I18" t="str">
            <v>Summ</v>
          </cell>
        </row>
        <row r="19">
          <cell r="I19" t="str">
            <v>Summ</v>
          </cell>
        </row>
        <row r="21">
          <cell r="I21" t="str">
            <v>Verk</v>
          </cell>
        </row>
        <row r="22">
          <cell r="I22" t="str">
            <v>Varu</v>
          </cell>
        </row>
        <row r="23">
          <cell r="I23" t="str">
            <v>4010</v>
          </cell>
        </row>
        <row r="24">
          <cell r="I24" t="str">
            <v>4013</v>
          </cell>
        </row>
        <row r="25">
          <cell r="I25" t="str">
            <v>4990</v>
          </cell>
        </row>
        <row r="26">
          <cell r="I26" t="str">
            <v>Summ</v>
          </cell>
        </row>
        <row r="27">
          <cell r="I27" t="str">
            <v>Övri</v>
          </cell>
        </row>
        <row r="28">
          <cell r="I28" t="str">
            <v>5010</v>
          </cell>
        </row>
        <row r="29">
          <cell r="I29" t="str">
            <v>5020</v>
          </cell>
        </row>
        <row r="30">
          <cell r="I30" t="str">
            <v>5060</v>
          </cell>
        </row>
        <row r="31">
          <cell r="I31" t="str">
            <v>5090</v>
          </cell>
        </row>
        <row r="32">
          <cell r="I32" t="str">
            <v>5130</v>
          </cell>
        </row>
        <row r="33">
          <cell r="I33" t="str">
            <v>5210</v>
          </cell>
        </row>
        <row r="34">
          <cell r="I34" t="str">
            <v>5220</v>
          </cell>
        </row>
        <row r="35">
          <cell r="I35" t="str">
            <v>5410</v>
          </cell>
        </row>
        <row r="36">
          <cell r="I36" t="str">
            <v>5420</v>
          </cell>
        </row>
        <row r="37">
          <cell r="I37" t="str">
            <v>5460</v>
          </cell>
        </row>
        <row r="38">
          <cell r="I38" t="str">
            <v>5480</v>
          </cell>
        </row>
        <row r="39">
          <cell r="I39" t="str">
            <v>5500</v>
          </cell>
        </row>
        <row r="40">
          <cell r="I40" t="str">
            <v>5710</v>
          </cell>
        </row>
        <row r="41">
          <cell r="I41" t="str">
            <v>5800</v>
          </cell>
        </row>
        <row r="42">
          <cell r="I42" t="str">
            <v>5910</v>
          </cell>
        </row>
        <row r="43">
          <cell r="I43" t="str">
            <v>5930</v>
          </cell>
        </row>
        <row r="44">
          <cell r="I44" t="str">
            <v>5940</v>
          </cell>
        </row>
        <row r="45">
          <cell r="I45" t="str">
            <v>6071</v>
          </cell>
        </row>
        <row r="46">
          <cell r="I46" t="str">
            <v>6072</v>
          </cell>
        </row>
        <row r="47">
          <cell r="I47" t="str">
            <v>6110</v>
          </cell>
        </row>
        <row r="48">
          <cell r="I48" t="str">
            <v>6200</v>
          </cell>
        </row>
        <row r="49">
          <cell r="I49" t="str">
            <v>6230</v>
          </cell>
        </row>
        <row r="50">
          <cell r="I50" t="str">
            <v>6310</v>
          </cell>
        </row>
        <row r="51">
          <cell r="I51" t="str">
            <v>6370</v>
          </cell>
        </row>
        <row r="52">
          <cell r="I52" t="str">
            <v>6410</v>
          </cell>
        </row>
        <row r="53">
          <cell r="I53" t="str">
            <v>6420</v>
          </cell>
        </row>
        <row r="54">
          <cell r="I54" t="str">
            <v>6490</v>
          </cell>
        </row>
        <row r="55">
          <cell r="I55" t="str">
            <v>6500</v>
          </cell>
        </row>
        <row r="56">
          <cell r="I56" t="str">
            <v>6530</v>
          </cell>
        </row>
        <row r="57">
          <cell r="I57" t="str">
            <v>6550</v>
          </cell>
        </row>
        <row r="58">
          <cell r="I58" t="str">
            <v>6560</v>
          </cell>
        </row>
        <row r="59">
          <cell r="I59" t="str">
            <v>6570</v>
          </cell>
        </row>
        <row r="60">
          <cell r="I60" t="str">
            <v>6580</v>
          </cell>
        </row>
        <row r="61">
          <cell r="I61" t="str">
            <v>6590</v>
          </cell>
        </row>
        <row r="62">
          <cell r="I62" t="str">
            <v>6830</v>
          </cell>
        </row>
        <row r="63">
          <cell r="I63" t="str">
            <v>6970</v>
          </cell>
        </row>
        <row r="64">
          <cell r="I64" t="str">
            <v>6981</v>
          </cell>
        </row>
        <row r="65">
          <cell r="I65" t="str">
            <v>6982</v>
          </cell>
        </row>
        <row r="66">
          <cell r="I66" t="str">
            <v>6991</v>
          </cell>
        </row>
        <row r="67">
          <cell r="I67" t="str">
            <v>6992</v>
          </cell>
        </row>
        <row r="68">
          <cell r="I68" t="str">
            <v>Summ</v>
          </cell>
        </row>
        <row r="69">
          <cell r="I69" t="str">
            <v>Utgi</v>
          </cell>
        </row>
        <row r="70">
          <cell r="I70" t="str">
            <v>7211</v>
          </cell>
        </row>
        <row r="71">
          <cell r="I71" t="str">
            <v>7220</v>
          </cell>
        </row>
        <row r="72">
          <cell r="I72" t="str">
            <v>7291</v>
          </cell>
        </row>
        <row r="73">
          <cell r="I73" t="str">
            <v>7321</v>
          </cell>
        </row>
        <row r="74">
          <cell r="I74" t="str">
            <v>7322</v>
          </cell>
        </row>
        <row r="75">
          <cell r="I75" t="str">
            <v>7323</v>
          </cell>
        </row>
        <row r="76">
          <cell r="I76" t="str">
            <v>7331</v>
          </cell>
        </row>
        <row r="77">
          <cell r="I77" t="str">
            <v>7332</v>
          </cell>
        </row>
        <row r="78">
          <cell r="I78" t="str">
            <v>7412</v>
          </cell>
        </row>
        <row r="79">
          <cell r="I79" t="str">
            <v>7510</v>
          </cell>
        </row>
        <row r="80">
          <cell r="I80" t="str">
            <v>7570</v>
          </cell>
        </row>
        <row r="81">
          <cell r="I81" t="str">
            <v>7610</v>
          </cell>
        </row>
        <row r="82">
          <cell r="I82" t="str">
            <v>7620</v>
          </cell>
        </row>
        <row r="83">
          <cell r="I83" t="str">
            <v>7650</v>
          </cell>
        </row>
        <row r="84">
          <cell r="I84" t="str">
            <v>7698</v>
          </cell>
        </row>
        <row r="85">
          <cell r="I85" t="str">
            <v>7690</v>
          </cell>
        </row>
        <row r="86">
          <cell r="I86" t="str">
            <v>Summ</v>
          </cell>
        </row>
        <row r="87">
          <cell r="I87" t="str">
            <v>Övri</v>
          </cell>
        </row>
        <row r="88">
          <cell r="I88" t="str">
            <v>7960</v>
          </cell>
        </row>
        <row r="89">
          <cell r="I89" t="str">
            <v>Summ</v>
          </cell>
        </row>
        <row r="90">
          <cell r="I90" t="str">
            <v>Summ</v>
          </cell>
        </row>
        <row r="91">
          <cell r="I91" t="str">
            <v>Resu</v>
          </cell>
        </row>
        <row r="92">
          <cell r="I92" t="str">
            <v>Avsk</v>
          </cell>
        </row>
        <row r="93">
          <cell r="I93" t="str">
            <v>Avsk</v>
          </cell>
        </row>
        <row r="94">
          <cell r="I94" t="str">
            <v>7831</v>
          </cell>
        </row>
        <row r="95">
          <cell r="I95" t="str">
            <v>Summ</v>
          </cell>
        </row>
        <row r="96">
          <cell r="I96" t="str">
            <v>Summ</v>
          </cell>
        </row>
        <row r="97">
          <cell r="I97" t="str">
            <v>Resu</v>
          </cell>
        </row>
        <row r="98">
          <cell r="I98" t="str">
            <v>Fina</v>
          </cell>
        </row>
        <row r="99">
          <cell r="I99" t="str">
            <v>Övri</v>
          </cell>
        </row>
        <row r="100">
          <cell r="I100" t="str">
            <v>8300</v>
          </cell>
        </row>
        <row r="101">
          <cell r="I101" t="str">
            <v>8314</v>
          </cell>
        </row>
        <row r="102">
          <cell r="I102" t="str">
            <v>Summ</v>
          </cell>
        </row>
        <row r="103">
          <cell r="I103" t="str">
            <v>Ränt</v>
          </cell>
        </row>
        <row r="104">
          <cell r="I104" t="str">
            <v>8400</v>
          </cell>
        </row>
        <row r="105">
          <cell r="I105" t="str">
            <v>8423</v>
          </cell>
        </row>
        <row r="106">
          <cell r="I106" t="str">
            <v>Summ</v>
          </cell>
        </row>
        <row r="107">
          <cell r="I107" t="str">
            <v>Summ</v>
          </cell>
        </row>
        <row r="108">
          <cell r="I108" t="str">
            <v>Prel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0"/>
  <sheetViews>
    <sheetView zoomScale="85" zoomScaleNormal="8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F2" sqref="F2:G2"/>
    </sheetView>
  </sheetViews>
  <sheetFormatPr defaultRowHeight="15" x14ac:dyDescent="0.25"/>
  <cols>
    <col min="1" max="1" width="57.28515625" bestFit="1" customWidth="1"/>
    <col min="2" max="2" width="3.28515625" customWidth="1"/>
    <col min="3" max="6" width="15.28515625" customWidth="1"/>
    <col min="7" max="7" width="13.7109375" customWidth="1"/>
    <col min="8" max="16" width="15.28515625" customWidth="1"/>
    <col min="17" max="17" width="17.7109375" customWidth="1"/>
  </cols>
  <sheetData>
    <row r="1" spans="1:17" x14ac:dyDescent="0.25">
      <c r="A1" s="1" t="s">
        <v>397</v>
      </c>
      <c r="B1" s="1"/>
    </row>
    <row r="2" spans="1:17" x14ac:dyDescent="0.25">
      <c r="A2" s="1" t="s">
        <v>224</v>
      </c>
      <c r="B2" s="1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7" ht="15.75" thickBot="1" x14ac:dyDescent="0.3">
      <c r="A3" s="1"/>
      <c r="B3" s="1"/>
    </row>
    <row r="4" spans="1:17" ht="15.75" thickBot="1" x14ac:dyDescent="0.3">
      <c r="A4" s="1"/>
      <c r="B4" s="1"/>
      <c r="C4" s="27" t="s">
        <v>6</v>
      </c>
      <c r="D4" s="27" t="s">
        <v>7</v>
      </c>
      <c r="E4" s="27" t="s">
        <v>302</v>
      </c>
      <c r="F4" s="27" t="s">
        <v>9</v>
      </c>
      <c r="G4" s="27" t="s">
        <v>220</v>
      </c>
      <c r="H4" s="27" t="s">
        <v>221</v>
      </c>
      <c r="I4" s="27" t="s">
        <v>222</v>
      </c>
      <c r="J4" s="27" t="s">
        <v>13</v>
      </c>
      <c r="K4" s="27" t="s">
        <v>14</v>
      </c>
      <c r="L4" s="27" t="s">
        <v>223</v>
      </c>
      <c r="M4" s="27" t="s">
        <v>15</v>
      </c>
      <c r="N4" s="27" t="s">
        <v>16</v>
      </c>
      <c r="O4" s="38" t="s">
        <v>280</v>
      </c>
      <c r="P4" s="38" t="s">
        <v>167</v>
      </c>
      <c r="Q4" s="87" t="s">
        <v>293</v>
      </c>
    </row>
    <row r="5" spans="1:17" x14ac:dyDescent="0.25">
      <c r="A5" s="2" t="s">
        <v>172</v>
      </c>
      <c r="B5" s="2"/>
      <c r="C5" s="188">
        <f>'Prognos 2018'!C5</f>
        <v>0</v>
      </c>
      <c r="D5" s="188">
        <f>'Prognos 2018'!D5</f>
        <v>0</v>
      </c>
      <c r="E5" s="188">
        <f>'Prognos 2018'!E5</f>
        <v>0</v>
      </c>
      <c r="F5" s="188">
        <f>'Prognos 2018'!F5</f>
        <v>0</v>
      </c>
      <c r="G5" s="137">
        <f>'Prognos 2018'!G5</f>
        <v>0</v>
      </c>
      <c r="H5" s="137">
        <f>'Prognos 2018'!H5</f>
        <v>0</v>
      </c>
      <c r="I5" s="137">
        <f>'Prognos 2018'!O5</f>
        <v>0</v>
      </c>
      <c r="J5" s="137">
        <f>'Prognos 2018'!P5</f>
        <v>0</v>
      </c>
      <c r="K5" s="137">
        <f>'Prognos 2018'!Q5</f>
        <v>0</v>
      </c>
      <c r="L5" s="137">
        <f>'Prognos 2018'!R5</f>
        <v>0</v>
      </c>
      <c r="M5" s="137">
        <f>'Prognos 2018'!S5</f>
        <v>0</v>
      </c>
      <c r="N5" s="137">
        <f>'Prognos 2018'!T5</f>
        <v>0</v>
      </c>
      <c r="O5" s="37">
        <f>SUM(C5:N5)</f>
        <v>0</v>
      </c>
      <c r="P5" s="37" t="e">
        <f>'Budget 2018-2023'!#REF!</f>
        <v>#REF!</v>
      </c>
      <c r="Q5" s="86" t="e">
        <f>O5/P5</f>
        <v>#REF!</v>
      </c>
    </row>
    <row r="6" spans="1:17" x14ac:dyDescent="0.25">
      <c r="A6" s="2" t="s">
        <v>173</v>
      </c>
      <c r="B6" s="2"/>
      <c r="C6" s="187">
        <f>'Prognos 2018'!C6</f>
        <v>0</v>
      </c>
      <c r="D6" s="187">
        <f>'Prognos 2018'!D6</f>
        <v>0</v>
      </c>
      <c r="E6" s="187">
        <f>'Prognos 2018'!E6</f>
        <v>0</v>
      </c>
      <c r="F6" s="187">
        <f>'Prognos 2018'!F6</f>
        <v>0</v>
      </c>
      <c r="G6" s="136">
        <f>'Prognos 2018'!G6</f>
        <v>0</v>
      </c>
      <c r="H6" s="136">
        <f>'Prognos 2018'!H6</f>
        <v>0</v>
      </c>
      <c r="I6" s="136">
        <f>'Prognos 2018'!O6</f>
        <v>0</v>
      </c>
      <c r="J6" s="136">
        <f>'Prognos 2018'!P6</f>
        <v>0</v>
      </c>
      <c r="K6" s="136">
        <f>'Prognos 2018'!Q6</f>
        <v>0</v>
      </c>
      <c r="L6" s="136">
        <f>'Prognos 2018'!R6</f>
        <v>0</v>
      </c>
      <c r="M6" s="136">
        <f>'Prognos 2018'!S6</f>
        <v>0</v>
      </c>
      <c r="N6" s="136">
        <f>'Prognos 2018'!T6</f>
        <v>0</v>
      </c>
      <c r="O6" s="37">
        <f t="shared" ref="O6:O49" si="0">SUM(C6:N6)</f>
        <v>0</v>
      </c>
      <c r="P6" s="37" t="e">
        <f>'Budget 2018-2023'!#REF!</f>
        <v>#REF!</v>
      </c>
      <c r="Q6" s="86" t="e">
        <f t="shared" ref="Q6:Q49" si="1">O6/P6</f>
        <v>#REF!</v>
      </c>
    </row>
    <row r="7" spans="1:17" ht="15.75" thickBot="1" x14ac:dyDescent="0.3">
      <c r="A7" s="8" t="s">
        <v>174</v>
      </c>
      <c r="B7" s="8"/>
      <c r="C7" s="190">
        <f t="shared" ref="C7:F7" si="2">SUM(C5:C6)</f>
        <v>0</v>
      </c>
      <c r="D7" s="190">
        <f t="shared" si="2"/>
        <v>0</v>
      </c>
      <c r="E7" s="190">
        <f t="shared" si="2"/>
        <v>0</v>
      </c>
      <c r="F7" s="190">
        <f t="shared" si="2"/>
        <v>0</v>
      </c>
      <c r="G7" s="59">
        <f t="shared" ref="G7:H7" si="3">SUM(G5:G6)</f>
        <v>0</v>
      </c>
      <c r="H7" s="59">
        <f t="shared" si="3"/>
        <v>0</v>
      </c>
      <c r="I7" s="59">
        <f t="shared" ref="I7:J7" si="4">SUM(I5:I6)</f>
        <v>0</v>
      </c>
      <c r="J7" s="59">
        <f t="shared" si="4"/>
        <v>0</v>
      </c>
      <c r="K7" s="59">
        <f t="shared" ref="K7:L7" si="5">SUM(K5:K6)</f>
        <v>0</v>
      </c>
      <c r="L7" s="59">
        <f t="shared" si="5"/>
        <v>0</v>
      </c>
      <c r="M7" s="59">
        <f t="shared" ref="M7:N7" si="6">SUM(M5:M6)</f>
        <v>0</v>
      </c>
      <c r="N7" s="59">
        <f t="shared" si="6"/>
        <v>0</v>
      </c>
      <c r="O7" s="39">
        <f t="shared" si="0"/>
        <v>0</v>
      </c>
      <c r="P7" s="39" t="e">
        <f>SUM(P5:P6)</f>
        <v>#REF!</v>
      </c>
      <c r="Q7" s="86" t="e">
        <f t="shared" si="1"/>
        <v>#REF!</v>
      </c>
    </row>
    <row r="8" spans="1:17" ht="16.5" thickTop="1" thickBot="1" x14ac:dyDescent="0.3">
      <c r="A8" s="10"/>
      <c r="B8" s="10"/>
      <c r="C8" s="191"/>
      <c r="D8" s="191"/>
      <c r="E8" s="191"/>
      <c r="F8" s="191"/>
      <c r="G8" s="61"/>
      <c r="H8" s="61"/>
      <c r="I8" s="61"/>
      <c r="J8" s="61"/>
      <c r="K8" s="61"/>
      <c r="L8" s="61"/>
      <c r="M8" s="61"/>
      <c r="N8" s="61"/>
      <c r="O8" s="37"/>
      <c r="P8" s="37"/>
      <c r="Q8" s="86"/>
    </row>
    <row r="9" spans="1:17" x14ac:dyDescent="0.25">
      <c r="A9" s="12" t="s">
        <v>175</v>
      </c>
      <c r="B9" s="12"/>
      <c r="C9" s="188">
        <f>'Prognos 2018'!C9</f>
        <v>0</v>
      </c>
      <c r="D9" s="188">
        <f>'Prognos 2018'!D9</f>
        <v>0</v>
      </c>
      <c r="E9" s="188">
        <f>'Prognos 2018'!E9</f>
        <v>0</v>
      </c>
      <c r="F9" s="188">
        <f>'Prognos 2018'!F9</f>
        <v>0</v>
      </c>
      <c r="G9" s="137">
        <f>'Prognos 2018'!G9</f>
        <v>0</v>
      </c>
      <c r="H9" s="137">
        <f>'Prognos 2018'!H9</f>
        <v>0</v>
      </c>
      <c r="I9" s="137">
        <f>'Prognos 2018'!O9</f>
        <v>0</v>
      </c>
      <c r="J9" s="137">
        <f>'Prognos 2018'!P9</f>
        <v>0</v>
      </c>
      <c r="K9" s="137">
        <f>'Prognos 2018'!Q9</f>
        <v>0</v>
      </c>
      <c r="L9" s="137">
        <f>'Prognos 2018'!R9</f>
        <v>0</v>
      </c>
      <c r="M9" s="137">
        <f>'Prognos 2018'!S9</f>
        <v>0</v>
      </c>
      <c r="N9" s="137">
        <f>'Prognos 2018'!T9</f>
        <v>0</v>
      </c>
      <c r="O9" s="36">
        <f t="shared" si="0"/>
        <v>0</v>
      </c>
      <c r="P9" s="36" t="e">
        <f>'Budget 2018-2023'!#REF!</f>
        <v>#REF!</v>
      </c>
      <c r="Q9" s="86" t="e">
        <f t="shared" si="1"/>
        <v>#REF!</v>
      </c>
    </row>
    <row r="10" spans="1:17" x14ac:dyDescent="0.25">
      <c r="A10" s="12" t="s">
        <v>176</v>
      </c>
      <c r="B10" s="12"/>
      <c r="C10" s="187">
        <f>'Prognos 2018'!C10</f>
        <v>0</v>
      </c>
      <c r="D10" s="187">
        <f>'Prognos 2018'!D10</f>
        <v>0</v>
      </c>
      <c r="E10" s="187">
        <f>'Prognos 2018'!E10</f>
        <v>0</v>
      </c>
      <c r="F10" s="187">
        <f>'Prognos 2018'!F10</f>
        <v>0</v>
      </c>
      <c r="G10" s="136">
        <f>'Prognos 2018'!G10</f>
        <v>0</v>
      </c>
      <c r="H10" s="136">
        <f>'Prognos 2018'!H10</f>
        <v>0</v>
      </c>
      <c r="I10" s="136">
        <f>'Prognos 2018'!O10</f>
        <v>0</v>
      </c>
      <c r="J10" s="136">
        <f>'Prognos 2018'!P10</f>
        <v>0</v>
      </c>
      <c r="K10" s="136">
        <f>'Prognos 2018'!Q10</f>
        <v>0</v>
      </c>
      <c r="L10" s="136">
        <f>'Prognos 2018'!R10</f>
        <v>0</v>
      </c>
      <c r="M10" s="136">
        <f>'Prognos 2018'!S10</f>
        <v>0</v>
      </c>
      <c r="N10" s="136">
        <f>'Prognos 2018'!T10</f>
        <v>0</v>
      </c>
      <c r="O10" s="37">
        <f t="shared" si="0"/>
        <v>0</v>
      </c>
      <c r="P10" s="37" t="e">
        <f>'Budget 2018-2023'!#REF!</f>
        <v>#REF!</v>
      </c>
      <c r="Q10" s="86" t="e">
        <f t="shared" si="1"/>
        <v>#REF!</v>
      </c>
    </row>
    <row r="11" spans="1:17" x14ac:dyDescent="0.25">
      <c r="A11" s="13" t="s">
        <v>181</v>
      </c>
      <c r="B11" s="13"/>
      <c r="C11" s="192">
        <f t="shared" ref="C11:F11" si="7">SUM(C9:C10)</f>
        <v>0</v>
      </c>
      <c r="D11" s="192">
        <f t="shared" si="7"/>
        <v>0</v>
      </c>
      <c r="E11" s="192">
        <f t="shared" si="7"/>
        <v>0</v>
      </c>
      <c r="F11" s="192">
        <f t="shared" si="7"/>
        <v>0</v>
      </c>
      <c r="G11" s="63">
        <f t="shared" ref="G11:H11" si="8">SUM(G9:G10)</f>
        <v>0</v>
      </c>
      <c r="H11" s="63">
        <f t="shared" si="8"/>
        <v>0</v>
      </c>
      <c r="I11" s="63">
        <f t="shared" ref="I11:J11" si="9">SUM(I9:I10)</f>
        <v>0</v>
      </c>
      <c r="J11" s="63">
        <f t="shared" si="9"/>
        <v>0</v>
      </c>
      <c r="K11" s="63">
        <f t="shared" ref="K11:L11" si="10">SUM(K9:K10)</f>
        <v>0</v>
      </c>
      <c r="L11" s="63">
        <f t="shared" si="10"/>
        <v>0</v>
      </c>
      <c r="M11" s="63">
        <f t="shared" ref="M11:N11" si="11">SUM(M9:M10)</f>
        <v>0</v>
      </c>
      <c r="N11" s="63">
        <f t="shared" si="11"/>
        <v>0</v>
      </c>
      <c r="O11" s="39">
        <f t="shared" si="0"/>
        <v>0</v>
      </c>
      <c r="P11" s="39" t="e">
        <f>SUM(P9:P10)</f>
        <v>#REF!</v>
      </c>
      <c r="Q11" s="86" t="e">
        <f t="shared" si="1"/>
        <v>#REF!</v>
      </c>
    </row>
    <row r="12" spans="1:17" x14ac:dyDescent="0.25">
      <c r="A12" s="13"/>
      <c r="B12" s="13"/>
      <c r="C12" s="192">
        <f t="shared" ref="C12:F12" si="12">C7+C11</f>
        <v>0</v>
      </c>
      <c r="D12" s="192">
        <f t="shared" si="12"/>
        <v>0</v>
      </c>
      <c r="E12" s="192">
        <f t="shared" si="12"/>
        <v>0</v>
      </c>
      <c r="F12" s="192">
        <f t="shared" si="12"/>
        <v>0</v>
      </c>
      <c r="G12" s="63">
        <f t="shared" ref="G12:H12" si="13">G7+G11</f>
        <v>0</v>
      </c>
      <c r="H12" s="63">
        <f t="shared" si="13"/>
        <v>0</v>
      </c>
      <c r="I12" s="63">
        <f t="shared" ref="I12:J12" si="14">I7+I11</f>
        <v>0</v>
      </c>
      <c r="J12" s="63">
        <f t="shared" si="14"/>
        <v>0</v>
      </c>
      <c r="K12" s="63">
        <f t="shared" ref="K12:L12" si="15">K7+K11</f>
        <v>0</v>
      </c>
      <c r="L12" s="63">
        <f t="shared" si="15"/>
        <v>0</v>
      </c>
      <c r="M12" s="63">
        <f t="shared" ref="M12:N12" si="16">M7+M11</f>
        <v>0</v>
      </c>
      <c r="N12" s="63">
        <f t="shared" si="16"/>
        <v>0</v>
      </c>
      <c r="O12" s="39">
        <f t="shared" si="0"/>
        <v>0</v>
      </c>
      <c r="P12" s="39" t="e">
        <f>P7+P11</f>
        <v>#REF!</v>
      </c>
      <c r="Q12" s="86" t="e">
        <f t="shared" si="1"/>
        <v>#REF!</v>
      </c>
    </row>
    <row r="13" spans="1:17" ht="15.75" thickBot="1" x14ac:dyDescent="0.3">
      <c r="A13" s="13" t="s">
        <v>227</v>
      </c>
      <c r="B13" s="13"/>
      <c r="C13" s="193" t="e">
        <f t="shared" ref="C13:F13" si="17">C12/C7</f>
        <v>#DIV/0!</v>
      </c>
      <c r="D13" s="193" t="e">
        <f t="shared" si="17"/>
        <v>#DIV/0!</v>
      </c>
      <c r="E13" s="193" t="e">
        <f t="shared" si="17"/>
        <v>#DIV/0!</v>
      </c>
      <c r="F13" s="193" t="e">
        <f t="shared" si="17"/>
        <v>#DIV/0!</v>
      </c>
      <c r="G13" s="64" t="e">
        <f t="shared" ref="G13:H13" si="18">G12/G7</f>
        <v>#DIV/0!</v>
      </c>
      <c r="H13" s="64" t="e">
        <f t="shared" si="18"/>
        <v>#DIV/0!</v>
      </c>
      <c r="I13" s="64" t="e">
        <f t="shared" ref="I13:J13" si="19">I12/I7</f>
        <v>#DIV/0!</v>
      </c>
      <c r="J13" s="64" t="e">
        <f t="shared" si="19"/>
        <v>#DIV/0!</v>
      </c>
      <c r="K13" s="64" t="e">
        <f t="shared" ref="K13:L13" si="20">K12/K7</f>
        <v>#DIV/0!</v>
      </c>
      <c r="L13" s="64" t="e">
        <f t="shared" si="20"/>
        <v>#DIV/0!</v>
      </c>
      <c r="M13" s="64" t="e">
        <f t="shared" ref="M13:N13" si="21">M12/M7</f>
        <v>#DIV/0!</v>
      </c>
      <c r="N13" s="64" t="e">
        <f t="shared" si="21"/>
        <v>#DIV/0!</v>
      </c>
      <c r="O13" s="40" t="e">
        <f>O12/O7</f>
        <v>#DIV/0!</v>
      </c>
      <c r="P13" s="40" t="e">
        <f>P12/P7</f>
        <v>#REF!</v>
      </c>
      <c r="Q13" s="86" t="e">
        <f t="shared" si="1"/>
        <v>#DIV/0!</v>
      </c>
    </row>
    <row r="14" spans="1:17" ht="15.75" customHeight="1" thickBot="1" x14ac:dyDescent="0.3">
      <c r="A14" s="10"/>
      <c r="B14" s="10"/>
      <c r="C14" s="194"/>
      <c r="D14" s="194"/>
      <c r="E14" s="194"/>
      <c r="F14" s="194"/>
      <c r="G14" s="65"/>
      <c r="H14" s="65"/>
      <c r="I14" s="65"/>
      <c r="J14" s="65"/>
      <c r="K14" s="65"/>
      <c r="L14" s="65"/>
      <c r="M14" s="65"/>
      <c r="N14" s="65"/>
      <c r="O14" s="37"/>
      <c r="P14" s="37"/>
      <c r="Q14" s="86"/>
    </row>
    <row r="15" spans="1:17" x14ac:dyDescent="0.25">
      <c r="A15" s="17" t="s">
        <v>177</v>
      </c>
      <c r="B15" s="17"/>
      <c r="C15" s="188">
        <f>'Prognos 2018'!C15</f>
        <v>0</v>
      </c>
      <c r="D15" s="188">
        <f>'Prognos 2018'!D15</f>
        <v>0</v>
      </c>
      <c r="E15" s="188">
        <f>'Prognos 2018'!E15</f>
        <v>0</v>
      </c>
      <c r="F15" s="188">
        <f>'Prognos 2018'!F15</f>
        <v>0</v>
      </c>
      <c r="G15" s="137">
        <f>'Prognos 2018'!G15</f>
        <v>0</v>
      </c>
      <c r="H15" s="137">
        <f>'Prognos 2018'!H15</f>
        <v>0</v>
      </c>
      <c r="I15" s="137">
        <f>'Prognos 2018'!O15</f>
        <v>0</v>
      </c>
      <c r="J15" s="137">
        <f>'Prognos 2018'!P15</f>
        <v>0</v>
      </c>
      <c r="K15" s="137">
        <f>'Prognos 2018'!Q15</f>
        <v>0</v>
      </c>
      <c r="L15" s="137">
        <f>'Prognos 2018'!R15</f>
        <v>0</v>
      </c>
      <c r="M15" s="137">
        <f>'Prognos 2018'!S15</f>
        <v>0</v>
      </c>
      <c r="N15" s="137">
        <f>'Prognos 2018'!T15</f>
        <v>0</v>
      </c>
      <c r="O15" s="36">
        <f t="shared" si="0"/>
        <v>0</v>
      </c>
      <c r="P15" s="36" t="e">
        <f>'Budget 2018-2023'!#REF!</f>
        <v>#REF!</v>
      </c>
      <c r="Q15" s="86" t="e">
        <f t="shared" si="1"/>
        <v>#REF!</v>
      </c>
    </row>
    <row r="16" spans="1:17" x14ac:dyDescent="0.25">
      <c r="A16" s="17" t="s">
        <v>178</v>
      </c>
      <c r="B16" s="17"/>
      <c r="C16" s="187">
        <f>'Prognos 2018'!C16</f>
        <v>0</v>
      </c>
      <c r="D16" s="187">
        <f>'Prognos 2018'!D16</f>
        <v>0</v>
      </c>
      <c r="E16" s="187">
        <f>'Prognos 2018'!E16</f>
        <v>0</v>
      </c>
      <c r="F16" s="187">
        <f>'Prognos 2018'!F16</f>
        <v>0</v>
      </c>
      <c r="G16" s="136">
        <f>'Prognos 2018'!G16</f>
        <v>0</v>
      </c>
      <c r="H16" s="136">
        <f>'Prognos 2018'!H16</f>
        <v>0</v>
      </c>
      <c r="I16" s="136">
        <f>'Prognos 2018'!O16</f>
        <v>0</v>
      </c>
      <c r="J16" s="136">
        <f>'Prognos 2018'!P16</f>
        <v>0</v>
      </c>
      <c r="K16" s="136">
        <f>'Prognos 2018'!Q16</f>
        <v>0</v>
      </c>
      <c r="L16" s="136">
        <f>'Prognos 2018'!R16</f>
        <v>0</v>
      </c>
      <c r="M16" s="136">
        <f>'Prognos 2018'!S16</f>
        <v>0</v>
      </c>
      <c r="N16" s="136">
        <f>'Prognos 2018'!T16</f>
        <v>0</v>
      </c>
      <c r="O16" s="37">
        <f t="shared" si="0"/>
        <v>0</v>
      </c>
      <c r="P16" s="37" t="e">
        <f>'Budget 2018-2023'!#REF!</f>
        <v>#REF!</v>
      </c>
      <c r="Q16" s="86" t="e">
        <f t="shared" si="1"/>
        <v>#REF!</v>
      </c>
    </row>
    <row r="17" spans="1:17" x14ac:dyDescent="0.25">
      <c r="A17" s="12" t="s">
        <v>179</v>
      </c>
      <c r="B17" s="12"/>
      <c r="C17" s="189">
        <f>'Prognos 2018'!C17</f>
        <v>0</v>
      </c>
      <c r="D17" s="189">
        <f>'Prognos 2018'!D17</f>
        <v>0</v>
      </c>
      <c r="E17" s="189">
        <f>'Prognos 2018'!E17</f>
        <v>0</v>
      </c>
      <c r="F17" s="189">
        <f>'Prognos 2018'!F17</f>
        <v>0</v>
      </c>
      <c r="G17" s="138">
        <f>'Prognos 2018'!G17</f>
        <v>0</v>
      </c>
      <c r="H17" s="138">
        <f>'Prognos 2018'!H17</f>
        <v>0</v>
      </c>
      <c r="I17" s="138">
        <f>'Prognos 2018'!O17</f>
        <v>0</v>
      </c>
      <c r="J17" s="138">
        <f>'Prognos 2018'!P17</f>
        <v>0</v>
      </c>
      <c r="K17" s="138">
        <f>'Prognos 2018'!Q17</f>
        <v>0</v>
      </c>
      <c r="L17" s="138">
        <f>'Prognos 2018'!R17</f>
        <v>0</v>
      </c>
      <c r="M17" s="138">
        <f>'Prognos 2018'!S17</f>
        <v>0</v>
      </c>
      <c r="N17" s="138">
        <f>'Prognos 2018'!T17</f>
        <v>0</v>
      </c>
      <c r="O17" s="37">
        <f t="shared" si="0"/>
        <v>0</v>
      </c>
      <c r="P17" s="37" t="e">
        <f>'Budget 2018-2023'!#REF!</f>
        <v>#REF!</v>
      </c>
      <c r="Q17" s="86" t="e">
        <f t="shared" si="1"/>
        <v>#REF!</v>
      </c>
    </row>
    <row r="18" spans="1:17" x14ac:dyDescent="0.25">
      <c r="A18" s="13" t="s">
        <v>182</v>
      </c>
      <c r="B18" s="13"/>
      <c r="C18" s="196">
        <f t="shared" ref="C18:F18" si="22">SUM(C15:C17)</f>
        <v>0</v>
      </c>
      <c r="D18" s="196">
        <f t="shared" si="22"/>
        <v>0</v>
      </c>
      <c r="E18" s="196">
        <f t="shared" si="22"/>
        <v>0</v>
      </c>
      <c r="F18" s="196">
        <f t="shared" si="22"/>
        <v>0</v>
      </c>
      <c r="G18" s="69">
        <f t="shared" ref="G18:H18" si="23">SUM(G15:G17)</f>
        <v>0</v>
      </c>
      <c r="H18" s="69">
        <f t="shared" si="23"/>
        <v>0</v>
      </c>
      <c r="I18" s="69">
        <f t="shared" ref="I18:J18" si="24">SUM(I15:I17)</f>
        <v>0</v>
      </c>
      <c r="J18" s="69">
        <f t="shared" si="24"/>
        <v>0</v>
      </c>
      <c r="K18" s="69">
        <f t="shared" ref="K18:L18" si="25">SUM(K15:K17)</f>
        <v>0</v>
      </c>
      <c r="L18" s="69">
        <f t="shared" si="25"/>
        <v>0</v>
      </c>
      <c r="M18" s="69">
        <f t="shared" ref="M18:N18" si="26">SUM(M15:M17)</f>
        <v>0</v>
      </c>
      <c r="N18" s="69">
        <f t="shared" si="26"/>
        <v>0</v>
      </c>
      <c r="O18" s="39">
        <f t="shared" si="0"/>
        <v>0</v>
      </c>
      <c r="P18" s="39" t="e">
        <f>SUM(P15:P17)</f>
        <v>#REF!</v>
      </c>
      <c r="Q18" s="86" t="e">
        <f t="shared" si="1"/>
        <v>#REF!</v>
      </c>
    </row>
    <row r="19" spans="1:17" s="83" customFormat="1" x14ac:dyDescent="0.25">
      <c r="A19" s="85" t="s">
        <v>292</v>
      </c>
      <c r="B19" s="84"/>
      <c r="C19" s="140" t="e">
        <f t="shared" ref="C19:F19" si="27">-C18/C7</f>
        <v>#DIV/0!</v>
      </c>
      <c r="D19" s="140" t="e">
        <f t="shared" si="27"/>
        <v>#DIV/0!</v>
      </c>
      <c r="E19" s="140" t="e">
        <f t="shared" si="27"/>
        <v>#DIV/0!</v>
      </c>
      <c r="F19" s="140" t="e">
        <f t="shared" si="27"/>
        <v>#DIV/0!</v>
      </c>
      <c r="G19" s="82" t="e">
        <f t="shared" ref="G19:H19" si="28">-G18/G7</f>
        <v>#DIV/0!</v>
      </c>
      <c r="H19" s="82" t="e">
        <f t="shared" si="28"/>
        <v>#DIV/0!</v>
      </c>
      <c r="I19" s="82"/>
      <c r="J19" s="82" t="e">
        <f t="shared" ref="J19" si="29">-J18/J7</f>
        <v>#DIV/0!</v>
      </c>
      <c r="K19" s="82" t="e">
        <f t="shared" ref="K19:L19" si="30">-K18/K7</f>
        <v>#DIV/0!</v>
      </c>
      <c r="L19" s="82" t="e">
        <f t="shared" si="30"/>
        <v>#DIV/0!</v>
      </c>
      <c r="M19" s="82" t="e">
        <f t="shared" ref="M19:N19" si="31">-M18/M7</f>
        <v>#DIV/0!</v>
      </c>
      <c r="N19" s="82" t="e">
        <f t="shared" si="31"/>
        <v>#DIV/0!</v>
      </c>
      <c r="O19" s="82" t="e">
        <f t="shared" ref="O19" si="32">-O18/O7</f>
        <v>#DIV/0!</v>
      </c>
      <c r="P19" s="82" t="e">
        <f t="shared" ref="P19" si="33">-P18/P7</f>
        <v>#REF!</v>
      </c>
      <c r="Q19" s="86" t="e">
        <f t="shared" si="1"/>
        <v>#DIV/0!</v>
      </c>
    </row>
    <row r="20" spans="1:17" s="31" customFormat="1" x14ac:dyDescent="0.25">
      <c r="A20" s="30"/>
      <c r="B20" s="30"/>
      <c r="C20" s="197"/>
      <c r="D20" s="197"/>
      <c r="E20" s="197"/>
      <c r="F20" s="197"/>
      <c r="G20" s="72"/>
      <c r="H20" s="72"/>
      <c r="I20" s="72"/>
      <c r="J20" s="72"/>
      <c r="K20" s="72"/>
      <c r="L20" s="72"/>
      <c r="M20" s="72"/>
      <c r="N20" s="72"/>
      <c r="O20" s="37"/>
      <c r="P20" s="37"/>
      <c r="Q20" s="86"/>
    </row>
    <row r="21" spans="1:17" x14ac:dyDescent="0.25">
      <c r="A21" s="66" t="s">
        <v>332</v>
      </c>
      <c r="B21" s="17"/>
      <c r="C21" s="198">
        <f>'Prognos 2018'!C20</f>
        <v>0</v>
      </c>
      <c r="D21" s="198">
        <f>'Prognos 2018'!D20</f>
        <v>0</v>
      </c>
      <c r="E21" s="198">
        <f>'Prognos 2018'!E20</f>
        <v>0</v>
      </c>
      <c r="F21" s="198">
        <f>'Prognos 2018'!F20</f>
        <v>0</v>
      </c>
      <c r="G21" s="139">
        <f>'Prognos 2018'!G20</f>
        <v>0</v>
      </c>
      <c r="H21" s="139">
        <f>'Prognos 2018'!H20</f>
        <v>0</v>
      </c>
      <c r="I21" s="139">
        <f>'Prognos 2018'!O20</f>
        <v>0</v>
      </c>
      <c r="J21" s="139">
        <f>'Prognos 2018'!P20</f>
        <v>0</v>
      </c>
      <c r="K21" s="139">
        <f>'Prognos 2018'!Q20</f>
        <v>0</v>
      </c>
      <c r="L21" s="139">
        <f>'Prognos 2018'!R20</f>
        <v>0</v>
      </c>
      <c r="M21" s="139">
        <f>'Prognos 2018'!S20</f>
        <v>0</v>
      </c>
      <c r="N21" s="139">
        <f>'Prognos 2018'!T20</f>
        <v>0</v>
      </c>
      <c r="O21" s="36">
        <f t="shared" si="0"/>
        <v>0</v>
      </c>
      <c r="P21" s="36" t="e">
        <f>'Budget 2018-2023'!#REF!</f>
        <v>#REF!</v>
      </c>
      <c r="Q21" s="86" t="e">
        <f t="shared" si="1"/>
        <v>#REF!</v>
      </c>
    </row>
    <row r="22" spans="1:17" x14ac:dyDescent="0.25">
      <c r="A22" s="17" t="s">
        <v>183</v>
      </c>
      <c r="B22" s="17"/>
      <c r="C22" s="189">
        <f>'Prognos 2018'!C21</f>
        <v>0</v>
      </c>
      <c r="D22" s="189">
        <f>'Prognos 2018'!D21</f>
        <v>0</v>
      </c>
      <c r="E22" s="189">
        <f>'Prognos 2018'!E21</f>
        <v>0</v>
      </c>
      <c r="F22" s="189">
        <f>'Prognos 2018'!F21</f>
        <v>0</v>
      </c>
      <c r="G22" s="138">
        <f>'Prognos 2018'!G21</f>
        <v>0</v>
      </c>
      <c r="H22" s="138">
        <f>'Prognos 2018'!H21</f>
        <v>0</v>
      </c>
      <c r="I22" s="138">
        <f>'Prognos 2018'!O21</f>
        <v>0</v>
      </c>
      <c r="J22" s="138">
        <f>'Prognos 2018'!P21</f>
        <v>0</v>
      </c>
      <c r="K22" s="138">
        <f>'Prognos 2018'!Q21</f>
        <v>0</v>
      </c>
      <c r="L22" s="138">
        <f>'Prognos 2018'!R21</f>
        <v>0</v>
      </c>
      <c r="M22" s="138">
        <f>'Prognos 2018'!S21</f>
        <v>0</v>
      </c>
      <c r="N22" s="138">
        <f>'Prognos 2018'!T21</f>
        <v>0</v>
      </c>
      <c r="O22" s="37">
        <f t="shared" si="0"/>
        <v>0</v>
      </c>
      <c r="P22" s="37" t="e">
        <f>'Budget 2018-2023'!#REF!</f>
        <v>#REF!</v>
      </c>
      <c r="Q22" s="86" t="e">
        <f t="shared" si="1"/>
        <v>#REF!</v>
      </c>
    </row>
    <row r="23" spans="1:17" x14ac:dyDescent="0.25">
      <c r="A23" s="17" t="s">
        <v>184</v>
      </c>
      <c r="B23" s="17"/>
      <c r="C23" s="187">
        <f>'Prognos 2018'!C22</f>
        <v>0</v>
      </c>
      <c r="D23" s="187">
        <f>'Prognos 2018'!D22</f>
        <v>0</v>
      </c>
      <c r="E23" s="187">
        <f>'Prognos 2018'!E22</f>
        <v>0</v>
      </c>
      <c r="F23" s="187">
        <f>'Prognos 2018'!F22</f>
        <v>0</v>
      </c>
      <c r="G23" s="136">
        <f>'Prognos 2018'!G22</f>
        <v>0</v>
      </c>
      <c r="H23" s="136">
        <f>'Prognos 2018'!H22</f>
        <v>0</v>
      </c>
      <c r="I23" s="136">
        <f>'Prognos 2018'!O22</f>
        <v>0</v>
      </c>
      <c r="J23" s="136">
        <f>'Prognos 2018'!P22</f>
        <v>0</v>
      </c>
      <c r="K23" s="136">
        <f>'Prognos 2018'!Q22</f>
        <v>0</v>
      </c>
      <c r="L23" s="136">
        <f>'Prognos 2018'!R22</f>
        <v>0</v>
      </c>
      <c r="M23" s="136">
        <f>'Prognos 2018'!S22</f>
        <v>0</v>
      </c>
      <c r="N23" s="136">
        <f>'Prognos 2018'!T22</f>
        <v>0</v>
      </c>
      <c r="O23" s="37">
        <f t="shared" si="0"/>
        <v>0</v>
      </c>
      <c r="P23" s="37" t="e">
        <f>'Budget 2018-2023'!#REF!</f>
        <v>#REF!</v>
      </c>
      <c r="Q23" s="86" t="e">
        <f t="shared" si="1"/>
        <v>#REF!</v>
      </c>
    </row>
    <row r="24" spans="1:17" x14ac:dyDescent="0.25">
      <c r="A24" s="12" t="s">
        <v>185</v>
      </c>
      <c r="B24" s="12"/>
      <c r="C24" s="189">
        <f>'Prognos 2018'!C23</f>
        <v>0</v>
      </c>
      <c r="D24" s="189">
        <f>'Prognos 2018'!D23</f>
        <v>0</v>
      </c>
      <c r="E24" s="189">
        <f>'Prognos 2018'!E23</f>
        <v>0</v>
      </c>
      <c r="F24" s="189">
        <f>'Prognos 2018'!F23</f>
        <v>0</v>
      </c>
      <c r="G24" s="138">
        <f>'Prognos 2018'!G23</f>
        <v>0</v>
      </c>
      <c r="H24" s="138">
        <f>'Prognos 2018'!H23</f>
        <v>0</v>
      </c>
      <c r="I24" s="138">
        <f>'Prognos 2018'!O23</f>
        <v>0</v>
      </c>
      <c r="J24" s="138">
        <f>'Prognos 2018'!P23</f>
        <v>0</v>
      </c>
      <c r="K24" s="138">
        <f>'Prognos 2018'!Q23</f>
        <v>0</v>
      </c>
      <c r="L24" s="138">
        <f>'Prognos 2018'!R23</f>
        <v>0</v>
      </c>
      <c r="M24" s="138">
        <f>'Prognos 2018'!S23</f>
        <v>0</v>
      </c>
      <c r="N24" s="138">
        <f>'Prognos 2018'!T23</f>
        <v>0</v>
      </c>
      <c r="O24" s="37">
        <f t="shared" si="0"/>
        <v>0</v>
      </c>
      <c r="P24" s="37" t="e">
        <f>'Budget 2018-2023'!#REF!</f>
        <v>#REF!</v>
      </c>
      <c r="Q24" s="86" t="e">
        <f t="shared" si="1"/>
        <v>#REF!</v>
      </c>
    </row>
    <row r="25" spans="1:17" x14ac:dyDescent="0.25">
      <c r="A25" s="12" t="s">
        <v>186</v>
      </c>
      <c r="B25" s="12"/>
      <c r="C25" s="187">
        <f>'Prognos 2018'!C24</f>
        <v>0</v>
      </c>
      <c r="D25" s="187">
        <f>'Prognos 2018'!D24</f>
        <v>0</v>
      </c>
      <c r="E25" s="187">
        <f>'Prognos 2018'!E24</f>
        <v>0</v>
      </c>
      <c r="F25" s="187">
        <f>'Prognos 2018'!F24</f>
        <v>0</v>
      </c>
      <c r="G25" s="136">
        <f>'Prognos 2018'!G24</f>
        <v>0</v>
      </c>
      <c r="H25" s="136">
        <f>'Prognos 2018'!H24</f>
        <v>0</v>
      </c>
      <c r="I25" s="136">
        <f>'Prognos 2018'!O24</f>
        <v>0</v>
      </c>
      <c r="J25" s="136">
        <f>'Prognos 2018'!P24</f>
        <v>0</v>
      </c>
      <c r="K25" s="136">
        <f>'Prognos 2018'!Q24</f>
        <v>0</v>
      </c>
      <c r="L25" s="136">
        <f>'Prognos 2018'!R24</f>
        <v>0</v>
      </c>
      <c r="M25" s="136">
        <f>'Prognos 2018'!S24</f>
        <v>0</v>
      </c>
      <c r="N25" s="136">
        <f>'Prognos 2018'!T24</f>
        <v>0</v>
      </c>
      <c r="O25" s="37">
        <f t="shared" si="0"/>
        <v>0</v>
      </c>
      <c r="P25" s="37" t="e">
        <f>'Budget 2018-2023'!#REF!</f>
        <v>#REF!</v>
      </c>
      <c r="Q25" s="86" t="e">
        <f t="shared" si="1"/>
        <v>#REF!</v>
      </c>
    </row>
    <row r="26" spans="1:17" x14ac:dyDescent="0.25">
      <c r="A26" s="17" t="s">
        <v>187</v>
      </c>
      <c r="B26" s="17"/>
      <c r="C26" s="189">
        <f>'Prognos 2018'!C25</f>
        <v>0</v>
      </c>
      <c r="D26" s="189">
        <f>'Prognos 2018'!D25</f>
        <v>0</v>
      </c>
      <c r="E26" s="189">
        <f>'Prognos 2018'!E25</f>
        <v>0</v>
      </c>
      <c r="F26" s="189">
        <f>'Prognos 2018'!F25</f>
        <v>0</v>
      </c>
      <c r="G26" s="138">
        <f>'Prognos 2018'!G25</f>
        <v>0</v>
      </c>
      <c r="H26" s="138">
        <f>'Prognos 2018'!H25</f>
        <v>0</v>
      </c>
      <c r="I26" s="138">
        <f>'Prognos 2018'!O25</f>
        <v>0</v>
      </c>
      <c r="J26" s="138">
        <f>'Prognos 2018'!P25</f>
        <v>0</v>
      </c>
      <c r="K26" s="138">
        <f>'Prognos 2018'!Q25</f>
        <v>0</v>
      </c>
      <c r="L26" s="138">
        <f>'Prognos 2018'!R25</f>
        <v>0</v>
      </c>
      <c r="M26" s="138">
        <f>'Prognos 2018'!S25</f>
        <v>0</v>
      </c>
      <c r="N26" s="138">
        <f>'Prognos 2018'!T25</f>
        <v>0</v>
      </c>
      <c r="O26" s="37">
        <f t="shared" si="0"/>
        <v>0</v>
      </c>
      <c r="P26" s="37" t="e">
        <f>'Budget 2018-2023'!#REF!</f>
        <v>#REF!</v>
      </c>
      <c r="Q26" s="86" t="e">
        <f t="shared" si="1"/>
        <v>#REF!</v>
      </c>
    </row>
    <row r="27" spans="1:17" x14ac:dyDescent="0.25">
      <c r="A27" s="12" t="s">
        <v>188</v>
      </c>
      <c r="B27" s="12"/>
      <c r="C27" s="187">
        <f>'Prognos 2018'!C26</f>
        <v>0</v>
      </c>
      <c r="D27" s="187">
        <f>'Prognos 2018'!D26</f>
        <v>0</v>
      </c>
      <c r="E27" s="187">
        <f>'Prognos 2018'!E26</f>
        <v>0</v>
      </c>
      <c r="F27" s="187">
        <f>'Prognos 2018'!F26</f>
        <v>0</v>
      </c>
      <c r="G27" s="136">
        <f>'Prognos 2018'!G26</f>
        <v>0</v>
      </c>
      <c r="H27" s="136">
        <f>'Prognos 2018'!H26</f>
        <v>0</v>
      </c>
      <c r="I27" s="136">
        <f>'Prognos 2018'!O26</f>
        <v>0</v>
      </c>
      <c r="J27" s="136">
        <f>'Prognos 2018'!P26</f>
        <v>0</v>
      </c>
      <c r="K27" s="136">
        <f>'Prognos 2018'!Q26</f>
        <v>0</v>
      </c>
      <c r="L27" s="136">
        <f>'Prognos 2018'!R26</f>
        <v>0</v>
      </c>
      <c r="M27" s="136">
        <f>'Prognos 2018'!S26</f>
        <v>0</v>
      </c>
      <c r="N27" s="136">
        <f>'Prognos 2018'!T26</f>
        <v>0</v>
      </c>
      <c r="O27" s="37">
        <f t="shared" si="0"/>
        <v>0</v>
      </c>
      <c r="P27" s="37" t="e">
        <f>'Budget 2018-2023'!#REF!</f>
        <v>#REF!</v>
      </c>
      <c r="Q27" s="86" t="e">
        <f t="shared" si="1"/>
        <v>#REF!</v>
      </c>
    </row>
    <row r="28" spans="1:17" x14ac:dyDescent="0.25">
      <c r="A28" s="66" t="s">
        <v>331</v>
      </c>
      <c r="B28" s="17"/>
      <c r="C28" s="189"/>
      <c r="D28" s="189"/>
      <c r="E28" s="189"/>
      <c r="F28" s="189"/>
      <c r="G28" s="138"/>
      <c r="H28" s="138"/>
      <c r="I28" s="138"/>
      <c r="J28" s="138"/>
      <c r="K28" s="138"/>
      <c r="L28" s="138"/>
      <c r="M28" s="138"/>
      <c r="N28" s="138"/>
      <c r="O28" s="37">
        <f t="shared" si="0"/>
        <v>0</v>
      </c>
      <c r="P28" s="37" t="e">
        <f>'Budget 2018-2023'!#REF!</f>
        <v>#REF!</v>
      </c>
      <c r="Q28" s="86" t="e">
        <f t="shared" si="1"/>
        <v>#REF!</v>
      </c>
    </row>
    <row r="29" spans="1:17" x14ac:dyDescent="0.25">
      <c r="A29" s="17" t="s">
        <v>189</v>
      </c>
      <c r="B29" s="17"/>
      <c r="C29" s="187">
        <f>'Prognos 2018'!C28</f>
        <v>0</v>
      </c>
      <c r="D29" s="187">
        <f>'Prognos 2018'!D28</f>
        <v>0</v>
      </c>
      <c r="E29" s="187">
        <f>'Prognos 2018'!E28</f>
        <v>0</v>
      </c>
      <c r="F29" s="187">
        <f>'Prognos 2018'!F28</f>
        <v>0</v>
      </c>
      <c r="G29" s="136">
        <f>'Prognos 2018'!G28</f>
        <v>0</v>
      </c>
      <c r="H29" s="136">
        <f>'Prognos 2018'!H28</f>
        <v>0</v>
      </c>
      <c r="I29" s="136">
        <f>'Prognos 2018'!O28</f>
        <v>0</v>
      </c>
      <c r="J29" s="136">
        <f>'Prognos 2018'!P28</f>
        <v>0</v>
      </c>
      <c r="K29" s="136">
        <f>'Prognos 2018'!Q28</f>
        <v>0</v>
      </c>
      <c r="L29" s="136">
        <f>'Prognos 2018'!R28</f>
        <v>0</v>
      </c>
      <c r="M29" s="136">
        <f>'Prognos 2018'!S28</f>
        <v>0</v>
      </c>
      <c r="N29" s="136">
        <f>'Prognos 2018'!T28</f>
        <v>0</v>
      </c>
      <c r="O29" s="37">
        <f t="shared" si="0"/>
        <v>0</v>
      </c>
      <c r="P29" s="37" t="e">
        <f>'Budget 2018-2023'!#REF!</f>
        <v>#REF!</v>
      </c>
      <c r="Q29" s="86" t="e">
        <f t="shared" si="1"/>
        <v>#REF!</v>
      </c>
    </row>
    <row r="30" spans="1:17" x14ac:dyDescent="0.25">
      <c r="A30" s="17" t="s">
        <v>190</v>
      </c>
      <c r="B30" s="17"/>
      <c r="C30" s="189">
        <f>'Prognos 2018'!C29</f>
        <v>0</v>
      </c>
      <c r="D30" s="189">
        <f>'Prognos 2018'!D29</f>
        <v>0</v>
      </c>
      <c r="E30" s="189">
        <f>'Prognos 2018'!E29</f>
        <v>0</v>
      </c>
      <c r="F30" s="189">
        <f>'Prognos 2018'!F29</f>
        <v>0</v>
      </c>
      <c r="G30" s="138">
        <f>'Prognos 2018'!G29</f>
        <v>0</v>
      </c>
      <c r="H30" s="138">
        <f>'Prognos 2018'!H29</f>
        <v>0</v>
      </c>
      <c r="I30" s="138">
        <f>'Prognos 2018'!O29</f>
        <v>0</v>
      </c>
      <c r="J30" s="138">
        <f>'Prognos 2018'!P29</f>
        <v>0</v>
      </c>
      <c r="K30" s="138">
        <f>'Prognos 2018'!Q29</f>
        <v>0</v>
      </c>
      <c r="L30" s="138">
        <f>'Prognos 2018'!R29</f>
        <v>0</v>
      </c>
      <c r="M30" s="138">
        <f>'Prognos 2018'!S29</f>
        <v>0</v>
      </c>
      <c r="N30" s="138">
        <f>'Prognos 2018'!T29</f>
        <v>0</v>
      </c>
      <c r="O30" s="37">
        <f t="shared" si="0"/>
        <v>0</v>
      </c>
      <c r="P30" s="37" t="e">
        <f>'Budget 2018-2023'!#REF!</f>
        <v>#REF!</v>
      </c>
      <c r="Q30" s="86" t="e">
        <f t="shared" si="1"/>
        <v>#REF!</v>
      </c>
    </row>
    <row r="31" spans="1:17" x14ac:dyDescent="0.25">
      <c r="A31" s="17" t="s">
        <v>191</v>
      </c>
      <c r="B31" s="17"/>
      <c r="C31" s="189">
        <f>'Prognos 2018'!C30</f>
        <v>0</v>
      </c>
      <c r="D31" s="189">
        <f>'Prognos 2018'!D30</f>
        <v>0</v>
      </c>
      <c r="E31" s="189">
        <f>'Prognos 2018'!E30</f>
        <v>0</v>
      </c>
      <c r="F31" s="189">
        <f>'Prognos 2018'!F30</f>
        <v>0</v>
      </c>
      <c r="G31" s="138">
        <f>'Prognos 2018'!G30</f>
        <v>0</v>
      </c>
      <c r="H31" s="138">
        <f>'Prognos 2018'!H30</f>
        <v>0</v>
      </c>
      <c r="I31" s="138">
        <f>'Prognos 2018'!O30</f>
        <v>0</v>
      </c>
      <c r="J31" s="138">
        <f>'Prognos 2018'!P30</f>
        <v>0</v>
      </c>
      <c r="K31" s="138">
        <f>'Prognos 2018'!Q30</f>
        <v>0</v>
      </c>
      <c r="L31" s="138">
        <f>'Prognos 2018'!R30</f>
        <v>0</v>
      </c>
      <c r="M31" s="138">
        <f>'Prognos 2018'!S30</f>
        <v>0</v>
      </c>
      <c r="N31" s="138">
        <f>'Prognos 2018'!T30</f>
        <v>0</v>
      </c>
      <c r="O31" s="37">
        <f t="shared" si="0"/>
        <v>0</v>
      </c>
      <c r="P31" s="37" t="e">
        <f>'Budget 2018-2023'!#REF!</f>
        <v>#REF!</v>
      </c>
      <c r="Q31" s="86" t="e">
        <f t="shared" si="1"/>
        <v>#REF!</v>
      </c>
    </row>
    <row r="32" spans="1:17" ht="15.75" thickBot="1" x14ac:dyDescent="0.3">
      <c r="A32" s="13" t="s">
        <v>192</v>
      </c>
      <c r="B32" s="13"/>
      <c r="C32" s="190">
        <f t="shared" ref="C32:F32" si="34">SUM(C21:C31)</f>
        <v>0</v>
      </c>
      <c r="D32" s="190">
        <f t="shared" si="34"/>
        <v>0</v>
      </c>
      <c r="E32" s="190">
        <f t="shared" si="34"/>
        <v>0</v>
      </c>
      <c r="F32" s="190">
        <f t="shared" si="34"/>
        <v>0</v>
      </c>
      <c r="G32" s="59">
        <f t="shared" ref="G32:H32" si="35">SUM(G21:G31)</f>
        <v>0</v>
      </c>
      <c r="H32" s="59">
        <f t="shared" si="35"/>
        <v>0</v>
      </c>
      <c r="I32" s="59">
        <f t="shared" ref="I32:J32" si="36">SUM(I21:I31)</f>
        <v>0</v>
      </c>
      <c r="J32" s="59">
        <f t="shared" si="36"/>
        <v>0</v>
      </c>
      <c r="K32" s="59">
        <f t="shared" ref="K32:L32" si="37">SUM(K21:K31)</f>
        <v>0</v>
      </c>
      <c r="L32" s="59">
        <f t="shared" si="37"/>
        <v>0</v>
      </c>
      <c r="M32" s="59">
        <f t="shared" ref="M32:N32" si="38">SUM(M21:M31)</f>
        <v>0</v>
      </c>
      <c r="N32" s="59">
        <f t="shared" si="38"/>
        <v>0</v>
      </c>
      <c r="O32" s="39">
        <f t="shared" si="0"/>
        <v>0</v>
      </c>
      <c r="P32" s="39" t="e">
        <f>SUM(P21:P31)</f>
        <v>#REF!</v>
      </c>
      <c r="Q32" s="86" t="e">
        <f t="shared" si="1"/>
        <v>#REF!</v>
      </c>
    </row>
    <row r="33" spans="1:17" s="83" customFormat="1" ht="15.75" thickTop="1" x14ac:dyDescent="0.25">
      <c r="A33" s="85" t="s">
        <v>292</v>
      </c>
      <c r="B33" s="84"/>
      <c r="C33" s="140" t="e">
        <f t="shared" ref="C33:F33" si="39">-C32/C7</f>
        <v>#DIV/0!</v>
      </c>
      <c r="D33" s="140" t="e">
        <f t="shared" si="39"/>
        <v>#DIV/0!</v>
      </c>
      <c r="E33" s="140" t="e">
        <f t="shared" si="39"/>
        <v>#DIV/0!</v>
      </c>
      <c r="F33" s="140" t="e">
        <f t="shared" si="39"/>
        <v>#DIV/0!</v>
      </c>
      <c r="G33" s="82" t="e">
        <f t="shared" ref="G33:H33" si="40">-G32/G7</f>
        <v>#DIV/0!</v>
      </c>
      <c r="H33" s="82" t="e">
        <f t="shared" si="40"/>
        <v>#DIV/0!</v>
      </c>
      <c r="I33" s="82" t="e">
        <f t="shared" ref="I33:J33" si="41">-I32/I7</f>
        <v>#DIV/0!</v>
      </c>
      <c r="J33" s="82" t="e">
        <f t="shared" si="41"/>
        <v>#DIV/0!</v>
      </c>
      <c r="K33" s="82" t="e">
        <f t="shared" ref="K33:L33" si="42">-K32/K7</f>
        <v>#DIV/0!</v>
      </c>
      <c r="L33" s="82" t="e">
        <f t="shared" si="42"/>
        <v>#DIV/0!</v>
      </c>
      <c r="M33" s="82" t="e">
        <f t="shared" ref="M33:N33" si="43">-M32/M7</f>
        <v>#DIV/0!</v>
      </c>
      <c r="N33" s="82" t="e">
        <f t="shared" si="43"/>
        <v>#DIV/0!</v>
      </c>
      <c r="O33" s="82" t="e">
        <f t="shared" ref="O33" si="44">-O32/O7</f>
        <v>#DIV/0!</v>
      </c>
      <c r="P33" s="82" t="e">
        <f t="shared" ref="P33" si="45">-P32/P7</f>
        <v>#REF!</v>
      </c>
      <c r="Q33" s="86" t="e">
        <f t="shared" si="1"/>
        <v>#DIV/0!</v>
      </c>
    </row>
    <row r="34" spans="1:17" ht="15.75" thickBot="1" x14ac:dyDescent="0.3">
      <c r="C34" s="191"/>
      <c r="D34" s="191"/>
      <c r="E34" s="191"/>
      <c r="F34" s="191"/>
      <c r="G34" s="61"/>
      <c r="H34" s="61"/>
      <c r="I34" s="61"/>
      <c r="J34" s="61"/>
      <c r="K34" s="61"/>
      <c r="L34" s="61"/>
      <c r="M34" s="61"/>
      <c r="N34" s="61"/>
      <c r="O34" s="37"/>
      <c r="P34" s="37"/>
      <c r="Q34" s="86"/>
    </row>
    <row r="35" spans="1:17" x14ac:dyDescent="0.25">
      <c r="A35" s="17" t="s">
        <v>203</v>
      </c>
      <c r="B35" s="17"/>
      <c r="C35" s="188">
        <f>'Prognos 2018'!C33</f>
        <v>0</v>
      </c>
      <c r="D35" s="188">
        <f>'Prognos 2018'!D33</f>
        <v>0</v>
      </c>
      <c r="E35" s="188">
        <f>'Prognos 2018'!E33</f>
        <v>0</v>
      </c>
      <c r="F35" s="188">
        <f>'Prognos 2018'!F33</f>
        <v>0</v>
      </c>
      <c r="G35" s="137">
        <f>'Prognos 2018'!G33</f>
        <v>0</v>
      </c>
      <c r="H35" s="137">
        <f>'Prognos 2018'!H33</f>
        <v>0</v>
      </c>
      <c r="I35" s="137">
        <f>'Prognos 2018'!O33</f>
        <v>0</v>
      </c>
      <c r="J35" s="137">
        <f>'Prognos 2018'!P33</f>
        <v>0</v>
      </c>
      <c r="K35" s="137">
        <f>'Prognos 2018'!Q33</f>
        <v>0</v>
      </c>
      <c r="L35" s="137">
        <f>'Prognos 2018'!R33</f>
        <v>0</v>
      </c>
      <c r="M35" s="137">
        <f>'Prognos 2018'!S33</f>
        <v>0</v>
      </c>
      <c r="N35" s="137">
        <f>'Prognos 2018'!T33</f>
        <v>0</v>
      </c>
      <c r="O35" s="36">
        <f t="shared" si="0"/>
        <v>0</v>
      </c>
      <c r="P35" s="36" t="e">
        <f>'Budget 2018-2023'!#REF!</f>
        <v>#REF!</v>
      </c>
      <c r="Q35" s="86" t="e">
        <f t="shared" si="1"/>
        <v>#REF!</v>
      </c>
    </row>
    <row r="36" spans="1:17" ht="15.75" thickBot="1" x14ac:dyDescent="0.3">
      <c r="A36" s="13" t="s">
        <v>204</v>
      </c>
      <c r="B36" s="13"/>
      <c r="C36" s="190">
        <f t="shared" ref="C36:F36" si="46">SUM(C35:C35)</f>
        <v>0</v>
      </c>
      <c r="D36" s="190">
        <f t="shared" si="46"/>
        <v>0</v>
      </c>
      <c r="E36" s="190">
        <f t="shared" si="46"/>
        <v>0</v>
      </c>
      <c r="F36" s="190">
        <f t="shared" si="46"/>
        <v>0</v>
      </c>
      <c r="G36" s="59">
        <f t="shared" ref="G36:H36" si="47">SUM(G35:G35)</f>
        <v>0</v>
      </c>
      <c r="H36" s="59">
        <f t="shared" si="47"/>
        <v>0</v>
      </c>
      <c r="I36" s="59">
        <f t="shared" ref="I36:J36" si="48">SUM(I35:I35)</f>
        <v>0</v>
      </c>
      <c r="J36" s="59">
        <f t="shared" si="48"/>
        <v>0</v>
      </c>
      <c r="K36" s="59">
        <f t="shared" ref="K36:L36" si="49">SUM(K35:K35)</f>
        <v>0</v>
      </c>
      <c r="L36" s="59">
        <f t="shared" si="49"/>
        <v>0</v>
      </c>
      <c r="M36" s="59">
        <f t="shared" ref="M36:N36" si="50">SUM(M35:M35)</f>
        <v>0</v>
      </c>
      <c r="N36" s="59">
        <f t="shared" si="50"/>
        <v>0</v>
      </c>
      <c r="O36" s="39">
        <f t="shared" si="0"/>
        <v>0</v>
      </c>
      <c r="P36" s="39" t="e">
        <f>SUM(P35)</f>
        <v>#REF!</v>
      </c>
      <c r="Q36" s="86" t="e">
        <f t="shared" si="1"/>
        <v>#REF!</v>
      </c>
    </row>
    <row r="37" spans="1:17" s="83" customFormat="1" ht="15.75" thickTop="1" x14ac:dyDescent="0.25">
      <c r="A37" s="85" t="s">
        <v>292</v>
      </c>
      <c r="B37" s="84"/>
      <c r="C37" s="140" t="e">
        <f t="shared" ref="C37:F37" si="51">-C36/C7</f>
        <v>#DIV/0!</v>
      </c>
      <c r="D37" s="140" t="e">
        <f t="shared" si="51"/>
        <v>#DIV/0!</v>
      </c>
      <c r="E37" s="140" t="e">
        <f t="shared" si="51"/>
        <v>#DIV/0!</v>
      </c>
      <c r="F37" s="140" t="e">
        <f t="shared" si="51"/>
        <v>#DIV/0!</v>
      </c>
      <c r="G37" s="82" t="e">
        <f t="shared" ref="G37:H37" si="52">-G36/G7</f>
        <v>#DIV/0!</v>
      </c>
      <c r="H37" s="82" t="e">
        <f t="shared" si="52"/>
        <v>#DIV/0!</v>
      </c>
      <c r="I37" s="82" t="e">
        <f t="shared" ref="I37:J37" si="53">-I36/I7</f>
        <v>#DIV/0!</v>
      </c>
      <c r="J37" s="82" t="e">
        <f t="shared" si="53"/>
        <v>#DIV/0!</v>
      </c>
      <c r="K37" s="82" t="e">
        <f t="shared" ref="K37:L37" si="54">-K36/K7</f>
        <v>#DIV/0!</v>
      </c>
      <c r="L37" s="82" t="e">
        <f t="shared" si="54"/>
        <v>#DIV/0!</v>
      </c>
      <c r="M37" s="82" t="e">
        <f t="shared" ref="M37:N37" si="55">-M36/M7</f>
        <v>#DIV/0!</v>
      </c>
      <c r="N37" s="82" t="e">
        <f t="shared" si="55"/>
        <v>#DIV/0!</v>
      </c>
      <c r="O37" s="82" t="e">
        <f t="shared" ref="O37" si="56">-O36/O7</f>
        <v>#DIV/0!</v>
      </c>
      <c r="P37" s="82" t="e">
        <f t="shared" ref="P37" si="57">-P36/P7</f>
        <v>#REF!</v>
      </c>
      <c r="Q37" s="86" t="e">
        <f t="shared" si="1"/>
        <v>#DIV/0!</v>
      </c>
    </row>
    <row r="38" spans="1:17" x14ac:dyDescent="0.25">
      <c r="C38" s="191"/>
      <c r="D38" s="191"/>
      <c r="E38" s="191"/>
      <c r="F38" s="191"/>
      <c r="G38" s="61"/>
      <c r="H38" s="61"/>
      <c r="I38" s="61"/>
      <c r="J38" s="61"/>
      <c r="K38" s="61"/>
      <c r="L38" s="61"/>
      <c r="M38" s="61"/>
      <c r="N38" s="61"/>
      <c r="O38" s="37"/>
      <c r="P38" s="37"/>
      <c r="Q38" s="86"/>
    </row>
    <row r="39" spans="1:17" ht="15.75" thickBot="1" x14ac:dyDescent="0.3">
      <c r="A39" s="13" t="s">
        <v>210</v>
      </c>
      <c r="B39" s="13"/>
      <c r="C39" s="190">
        <f t="shared" ref="C39:F39" si="58">C18+C32+C36</f>
        <v>0</v>
      </c>
      <c r="D39" s="190">
        <f t="shared" si="58"/>
        <v>0</v>
      </c>
      <c r="E39" s="190">
        <f t="shared" si="58"/>
        <v>0</v>
      </c>
      <c r="F39" s="190">
        <f t="shared" si="58"/>
        <v>0</v>
      </c>
      <c r="G39" s="59">
        <f t="shared" ref="G39:H39" si="59">G18+G32+G36</f>
        <v>0</v>
      </c>
      <c r="H39" s="59">
        <f t="shared" si="59"/>
        <v>0</v>
      </c>
      <c r="I39" s="59">
        <f t="shared" ref="I39:J39" si="60">I18+I32+I36</f>
        <v>0</v>
      </c>
      <c r="J39" s="59">
        <f t="shared" si="60"/>
        <v>0</v>
      </c>
      <c r="K39" s="59">
        <f t="shared" ref="K39:L39" si="61">K18+K32+K36</f>
        <v>0</v>
      </c>
      <c r="L39" s="59">
        <f t="shared" si="61"/>
        <v>0</v>
      </c>
      <c r="M39" s="59">
        <f t="shared" ref="M39:N39" si="62">M18+M32+M36</f>
        <v>0</v>
      </c>
      <c r="N39" s="59">
        <f t="shared" si="62"/>
        <v>0</v>
      </c>
      <c r="O39" s="39">
        <f t="shared" si="0"/>
        <v>0</v>
      </c>
      <c r="P39" s="39" t="e">
        <f>P18+P32+P36</f>
        <v>#REF!</v>
      </c>
      <c r="Q39" s="86" t="e">
        <f t="shared" si="1"/>
        <v>#REF!</v>
      </c>
    </row>
    <row r="40" spans="1:17" ht="15.75" thickTop="1" x14ac:dyDescent="0.25">
      <c r="C40" s="191"/>
      <c r="D40" s="191"/>
      <c r="E40" s="191"/>
      <c r="F40" s="191"/>
      <c r="G40" s="61"/>
      <c r="H40" s="61"/>
      <c r="I40" s="61"/>
      <c r="J40" s="61"/>
      <c r="K40" s="61"/>
      <c r="L40" s="61"/>
      <c r="M40" s="61"/>
      <c r="N40" s="61"/>
      <c r="O40" s="37"/>
      <c r="P40" s="37"/>
      <c r="Q40" s="86"/>
    </row>
    <row r="41" spans="1:17" ht="15.75" thickBot="1" x14ac:dyDescent="0.3">
      <c r="A41" s="13" t="s">
        <v>211</v>
      </c>
      <c r="B41" s="13"/>
      <c r="C41" s="190">
        <f t="shared" ref="C41:F41" si="63">C12+C39</f>
        <v>0</v>
      </c>
      <c r="D41" s="190">
        <f t="shared" si="63"/>
        <v>0</v>
      </c>
      <c r="E41" s="190">
        <f t="shared" si="63"/>
        <v>0</v>
      </c>
      <c r="F41" s="190">
        <f t="shared" si="63"/>
        <v>0</v>
      </c>
      <c r="G41" s="59">
        <f t="shared" ref="G41:H41" si="64">G12+G39</f>
        <v>0</v>
      </c>
      <c r="H41" s="59">
        <f t="shared" si="64"/>
        <v>0</v>
      </c>
      <c r="I41" s="59">
        <f t="shared" ref="I41:J41" si="65">I12+I39</f>
        <v>0</v>
      </c>
      <c r="J41" s="59">
        <f t="shared" si="65"/>
        <v>0</v>
      </c>
      <c r="K41" s="59">
        <f t="shared" ref="K41:L41" si="66">K12+K39</f>
        <v>0</v>
      </c>
      <c r="L41" s="59">
        <f t="shared" si="66"/>
        <v>0</v>
      </c>
      <c r="M41" s="59">
        <f t="shared" ref="M41:N41" si="67">M12+M39</f>
        <v>0</v>
      </c>
      <c r="N41" s="59">
        <f t="shared" si="67"/>
        <v>0</v>
      </c>
      <c r="O41" s="39">
        <f t="shared" si="0"/>
        <v>0</v>
      </c>
      <c r="P41" s="39" t="e">
        <f>P12+P39</f>
        <v>#REF!</v>
      </c>
      <c r="Q41" s="86" t="e">
        <f t="shared" si="1"/>
        <v>#REF!</v>
      </c>
    </row>
    <row r="42" spans="1:17" s="83" customFormat="1" ht="15.75" thickTop="1" x14ac:dyDescent="0.25">
      <c r="A42" s="85" t="s">
        <v>292</v>
      </c>
      <c r="B42" s="84"/>
      <c r="C42" s="140" t="e">
        <f t="shared" ref="C42:F42" si="68">C41/C7</f>
        <v>#DIV/0!</v>
      </c>
      <c r="D42" s="140" t="e">
        <f t="shared" si="68"/>
        <v>#DIV/0!</v>
      </c>
      <c r="E42" s="140" t="e">
        <f t="shared" si="68"/>
        <v>#DIV/0!</v>
      </c>
      <c r="F42" s="140" t="e">
        <f t="shared" si="68"/>
        <v>#DIV/0!</v>
      </c>
      <c r="G42" s="82" t="e">
        <f t="shared" ref="G42:H42" si="69">G41/G7</f>
        <v>#DIV/0!</v>
      </c>
      <c r="H42" s="82" t="e">
        <f t="shared" si="69"/>
        <v>#DIV/0!</v>
      </c>
      <c r="I42" s="82" t="e">
        <f t="shared" ref="I42:J42" si="70">I41/I7</f>
        <v>#DIV/0!</v>
      </c>
      <c r="J42" s="82" t="e">
        <f t="shared" si="70"/>
        <v>#DIV/0!</v>
      </c>
      <c r="K42" s="82" t="e">
        <f t="shared" ref="K42:L42" si="71">K41/K7</f>
        <v>#DIV/0!</v>
      </c>
      <c r="L42" s="82" t="e">
        <f t="shared" si="71"/>
        <v>#DIV/0!</v>
      </c>
      <c r="M42" s="82" t="e">
        <f t="shared" ref="M42:N42" si="72">M41/M7</f>
        <v>#DIV/0!</v>
      </c>
      <c r="N42" s="82" t="e">
        <f t="shared" si="72"/>
        <v>#DIV/0!</v>
      </c>
      <c r="O42" s="82" t="e">
        <f t="shared" ref="O42" si="73">O41/O7</f>
        <v>#DIV/0!</v>
      </c>
      <c r="P42" s="82" t="e">
        <f t="shared" ref="P42" si="74">P41/P7</f>
        <v>#REF!</v>
      </c>
      <c r="Q42" s="86" t="e">
        <f t="shared" si="1"/>
        <v>#DIV/0!</v>
      </c>
    </row>
    <row r="43" spans="1:17" ht="15.75" thickBot="1" x14ac:dyDescent="0.3">
      <c r="C43" s="191"/>
      <c r="D43" s="191"/>
      <c r="E43" s="191"/>
      <c r="F43" s="191"/>
      <c r="G43" s="61"/>
      <c r="H43" s="61"/>
      <c r="I43" s="61"/>
      <c r="J43" s="61"/>
      <c r="K43" s="61"/>
      <c r="L43" s="61"/>
      <c r="M43" s="61"/>
      <c r="N43" s="61"/>
      <c r="O43" s="37"/>
      <c r="P43" s="37"/>
      <c r="Q43" s="86"/>
    </row>
    <row r="44" spans="1:17" ht="15.75" thickBot="1" x14ac:dyDescent="0.3">
      <c r="A44" s="17" t="s">
        <v>212</v>
      </c>
      <c r="B44" s="17"/>
      <c r="C44" s="200">
        <f>'Prognos 2018'!C40</f>
        <v>0</v>
      </c>
      <c r="D44" s="200">
        <f>'Prognos 2018'!D40</f>
        <v>0</v>
      </c>
      <c r="E44" s="200">
        <f>'Prognos 2018'!E40</f>
        <v>0</v>
      </c>
      <c r="F44" s="200">
        <f>'Prognos 2018'!F40</f>
        <v>0</v>
      </c>
      <c r="G44" s="141">
        <f>'Prognos 2018'!G40</f>
        <v>0</v>
      </c>
      <c r="H44" s="141">
        <f>'Prognos 2018'!H40</f>
        <v>0</v>
      </c>
      <c r="I44" s="141">
        <f>'Prognos 2018'!O40</f>
        <v>0</v>
      </c>
      <c r="J44" s="141">
        <f>'Prognos 2018'!P40</f>
        <v>0</v>
      </c>
      <c r="K44" s="141">
        <f>'Prognos 2018'!Q40</f>
        <v>0</v>
      </c>
      <c r="L44" s="141">
        <f>'Prognos 2018'!R40</f>
        <v>0</v>
      </c>
      <c r="M44" s="141">
        <f>'Prognos 2018'!S40</f>
        <v>0</v>
      </c>
      <c r="N44" s="141">
        <f>'Prognos 2018'!T40</f>
        <v>0</v>
      </c>
      <c r="O44" s="37">
        <f t="shared" si="0"/>
        <v>0</v>
      </c>
      <c r="P44" s="37" t="e">
        <f>'Budget 2018-2023'!#REF!</f>
        <v>#REF!</v>
      </c>
      <c r="Q44" s="86" t="e">
        <f t="shared" si="1"/>
        <v>#REF!</v>
      </c>
    </row>
    <row r="45" spans="1:17" ht="15.75" thickBot="1" x14ac:dyDescent="0.3">
      <c r="C45" s="191"/>
      <c r="D45" s="191"/>
      <c r="E45" s="191"/>
      <c r="F45" s="191"/>
      <c r="G45" s="61"/>
      <c r="H45" s="61"/>
      <c r="I45" s="61"/>
      <c r="J45" s="61"/>
      <c r="K45" s="61"/>
      <c r="L45" s="61"/>
      <c r="M45" s="61"/>
      <c r="N45" s="61"/>
      <c r="O45" s="37"/>
      <c r="P45" s="37"/>
      <c r="Q45" s="86"/>
    </row>
    <row r="46" spans="1:17" x14ac:dyDescent="0.25">
      <c r="A46" s="17" t="s">
        <v>214</v>
      </c>
      <c r="B46" s="17"/>
      <c r="C46" s="188">
        <f>'Prognos 2018'!C42</f>
        <v>0</v>
      </c>
      <c r="D46" s="188">
        <f>'Prognos 2018'!D42</f>
        <v>0</v>
      </c>
      <c r="E46" s="188">
        <f>'Prognos 2018'!E42</f>
        <v>0</v>
      </c>
      <c r="F46" s="188">
        <f>'Prognos 2018'!F42</f>
        <v>0</v>
      </c>
      <c r="G46" s="137">
        <f>'Prognos 2018'!G42</f>
        <v>0</v>
      </c>
      <c r="H46" s="137">
        <f>'Prognos 2018'!H42</f>
        <v>0</v>
      </c>
      <c r="I46" s="137">
        <f>'Prognos 2018'!O42</f>
        <v>0</v>
      </c>
      <c r="J46" s="137">
        <f>'Prognos 2018'!P42</f>
        <v>0</v>
      </c>
      <c r="K46" s="137">
        <f>'Prognos 2018'!Q42</f>
        <v>0</v>
      </c>
      <c r="L46" s="137">
        <f>'Prognos 2018'!R42</f>
        <v>0</v>
      </c>
      <c r="M46" s="137">
        <f>'Prognos 2018'!S42</f>
        <v>0</v>
      </c>
      <c r="N46" s="137">
        <f>'Prognos 2018'!T42</f>
        <v>0</v>
      </c>
      <c r="O46" s="36">
        <f t="shared" si="0"/>
        <v>0</v>
      </c>
      <c r="P46" s="36" t="e">
        <f>'Budget 2018-2023'!#REF!</f>
        <v>#REF!</v>
      </c>
      <c r="Q46" s="86" t="e">
        <f t="shared" si="1"/>
        <v>#REF!</v>
      </c>
    </row>
    <row r="47" spans="1:17" ht="15.75" thickBot="1" x14ac:dyDescent="0.3">
      <c r="A47" s="13" t="s">
        <v>215</v>
      </c>
      <c r="B47" s="13"/>
      <c r="C47" s="190">
        <f t="shared" ref="C47:F47" si="75">SUM(C46)</f>
        <v>0</v>
      </c>
      <c r="D47" s="190">
        <f t="shared" si="75"/>
        <v>0</v>
      </c>
      <c r="E47" s="190">
        <f t="shared" si="75"/>
        <v>0</v>
      </c>
      <c r="F47" s="190">
        <f t="shared" si="75"/>
        <v>0</v>
      </c>
      <c r="G47" s="59">
        <f t="shared" ref="G47:H47" si="76">SUM(G46)</f>
        <v>0</v>
      </c>
      <c r="H47" s="59">
        <f t="shared" si="76"/>
        <v>0</v>
      </c>
      <c r="I47" s="59">
        <f t="shared" ref="I47:J47" si="77">SUM(I46)</f>
        <v>0</v>
      </c>
      <c r="J47" s="59">
        <f t="shared" si="77"/>
        <v>0</v>
      </c>
      <c r="K47" s="59">
        <f t="shared" ref="K47:L47" si="78">SUM(K46)</f>
        <v>0</v>
      </c>
      <c r="L47" s="59">
        <f t="shared" si="78"/>
        <v>0</v>
      </c>
      <c r="M47" s="59">
        <f t="shared" ref="M47:N47" si="79">SUM(M46)</f>
        <v>0</v>
      </c>
      <c r="N47" s="59">
        <f t="shared" si="79"/>
        <v>0</v>
      </c>
      <c r="O47" s="39">
        <f t="shared" si="0"/>
        <v>0</v>
      </c>
      <c r="P47" s="39" t="e">
        <f>SUM(P46)</f>
        <v>#REF!</v>
      </c>
      <c r="Q47" s="86" t="e">
        <f t="shared" si="1"/>
        <v>#REF!</v>
      </c>
    </row>
    <row r="48" spans="1:17" ht="15.75" thickTop="1" x14ac:dyDescent="0.25">
      <c r="C48" s="191"/>
      <c r="D48" s="191"/>
      <c r="E48" s="191"/>
      <c r="F48" s="191"/>
      <c r="G48" s="61"/>
      <c r="H48" s="61"/>
      <c r="I48" s="61"/>
      <c r="J48" s="61"/>
      <c r="K48" s="61"/>
      <c r="L48" s="61"/>
      <c r="M48" s="61"/>
      <c r="N48" s="61"/>
      <c r="O48" s="37"/>
      <c r="P48" s="37"/>
      <c r="Q48" s="86"/>
    </row>
    <row r="49" spans="1:17" ht="15.75" thickBot="1" x14ac:dyDescent="0.3">
      <c r="A49" s="13" t="s">
        <v>216</v>
      </c>
      <c r="B49" s="13"/>
      <c r="C49" s="195">
        <f t="shared" ref="C49:F49" si="80">C41+C44+C47</f>
        <v>0</v>
      </c>
      <c r="D49" s="195">
        <f t="shared" si="80"/>
        <v>0</v>
      </c>
      <c r="E49" s="195">
        <f t="shared" si="80"/>
        <v>0</v>
      </c>
      <c r="F49" s="195">
        <f t="shared" si="80"/>
        <v>0</v>
      </c>
      <c r="G49" s="67">
        <f t="shared" ref="G49:H49" si="81">G41+G44+G47</f>
        <v>0</v>
      </c>
      <c r="H49" s="67">
        <f t="shared" si="81"/>
        <v>0</v>
      </c>
      <c r="I49" s="67">
        <f t="shared" ref="I49:J49" si="82">I41+I44+I47</f>
        <v>0</v>
      </c>
      <c r="J49" s="67">
        <f t="shared" si="82"/>
        <v>0</v>
      </c>
      <c r="K49" s="67">
        <f t="shared" ref="K49:L49" si="83">K41+K44+K47</f>
        <v>0</v>
      </c>
      <c r="L49" s="67">
        <f t="shared" si="83"/>
        <v>0</v>
      </c>
      <c r="M49" s="67">
        <f t="shared" ref="M49:N49" si="84">M41+M44+M47</f>
        <v>0</v>
      </c>
      <c r="N49" s="67">
        <f t="shared" si="84"/>
        <v>0</v>
      </c>
      <c r="O49" s="39">
        <f t="shared" si="0"/>
        <v>0</v>
      </c>
      <c r="P49" s="39" t="e">
        <f>'Budget 2018-2023'!#REF!</f>
        <v>#REF!</v>
      </c>
      <c r="Q49" s="86" t="e">
        <f t="shared" si="1"/>
        <v>#REF!</v>
      </c>
    </row>
    <row r="50" spans="1:17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46" fitToWidth="0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52751-B50E-4E21-8DBC-91883AF0DA90}">
  <dimension ref="A2:B5"/>
  <sheetViews>
    <sheetView workbookViewId="0">
      <selection activeCell="B12" sqref="B12"/>
    </sheetView>
  </sheetViews>
  <sheetFormatPr defaultRowHeight="14.25" x14ac:dyDescent="0.2"/>
  <cols>
    <col min="1" max="1" width="9.140625" style="327"/>
    <col min="2" max="2" width="66.28515625" style="338" customWidth="1"/>
    <col min="3" max="16384" width="9.140625" style="327"/>
  </cols>
  <sheetData>
    <row r="2" spans="1:2" ht="18" x14ac:dyDescent="0.25">
      <c r="A2" s="337" t="s">
        <v>441</v>
      </c>
    </row>
    <row r="4" spans="1:2" ht="28.5" x14ac:dyDescent="0.2">
      <c r="A4" s="339"/>
      <c r="B4" s="338" t="s">
        <v>439</v>
      </c>
    </row>
    <row r="5" spans="1:2" ht="28.5" x14ac:dyDescent="0.2">
      <c r="A5" s="340"/>
      <c r="B5" s="338" t="s">
        <v>442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54"/>
  <sheetViews>
    <sheetView topLeftCell="A19" workbookViewId="0">
      <selection activeCell="C53" sqref="C53"/>
    </sheetView>
  </sheetViews>
  <sheetFormatPr defaultRowHeight="12.75" x14ac:dyDescent="0.2"/>
  <cols>
    <col min="1" max="1" width="28.28515625" style="332" customWidth="1"/>
    <col min="2" max="8" width="9.140625" style="332"/>
    <col min="9" max="9" width="64.140625" style="332" customWidth="1"/>
    <col min="10" max="16384" width="9.140625" style="332"/>
  </cols>
  <sheetData>
    <row r="1" spans="1:8" x14ac:dyDescent="0.2">
      <c r="A1" s="331" t="s">
        <v>177</v>
      </c>
      <c r="C1" s="331">
        <v>2018</v>
      </c>
      <c r="D1" s="331">
        <v>2019</v>
      </c>
      <c r="E1" s="331">
        <v>2020</v>
      </c>
      <c r="F1" s="331">
        <v>2021</v>
      </c>
      <c r="G1" s="331">
        <v>2022</v>
      </c>
      <c r="H1" s="331">
        <v>2023</v>
      </c>
    </row>
    <row r="2" spans="1:8" x14ac:dyDescent="0.2">
      <c r="A2" s="332" t="s">
        <v>435</v>
      </c>
      <c r="C2" s="333">
        <v>0</v>
      </c>
      <c r="D2" s="333">
        <v>0</v>
      </c>
      <c r="E2" s="333">
        <v>0</v>
      </c>
      <c r="F2" s="333">
        <v>0</v>
      </c>
      <c r="G2" s="333">
        <v>0</v>
      </c>
      <c r="H2" s="333">
        <v>0</v>
      </c>
    </row>
    <row r="3" spans="1:8" x14ac:dyDescent="0.2">
      <c r="C3" s="334">
        <f>SUM(C2)</f>
        <v>0</v>
      </c>
      <c r="D3" s="334">
        <f t="shared" ref="D3:H3" si="0">SUM(D2)</f>
        <v>0</v>
      </c>
      <c r="E3" s="334">
        <f t="shared" si="0"/>
        <v>0</v>
      </c>
      <c r="F3" s="334">
        <f t="shared" si="0"/>
        <v>0</v>
      </c>
      <c r="G3" s="334">
        <f t="shared" si="0"/>
        <v>0</v>
      </c>
      <c r="H3" s="334">
        <f t="shared" si="0"/>
        <v>0</v>
      </c>
    </row>
    <row r="6" spans="1:8" x14ac:dyDescent="0.2">
      <c r="A6" s="331" t="s">
        <v>176</v>
      </c>
      <c r="C6" s="331">
        <v>2018</v>
      </c>
      <c r="D6" s="331">
        <v>2019</v>
      </c>
      <c r="E6" s="331">
        <v>2020</v>
      </c>
      <c r="F6" s="331">
        <v>2021</v>
      </c>
      <c r="G6" s="331">
        <v>2022</v>
      </c>
      <c r="H6" s="331">
        <v>2023</v>
      </c>
    </row>
    <row r="7" spans="1:8" x14ac:dyDescent="0.2">
      <c r="A7" s="332" t="s">
        <v>176</v>
      </c>
      <c r="C7" s="333">
        <v>0</v>
      </c>
      <c r="D7" s="333">
        <v>0</v>
      </c>
      <c r="E7" s="333">
        <v>0</v>
      </c>
      <c r="F7" s="333">
        <v>0</v>
      </c>
      <c r="G7" s="333">
        <v>0</v>
      </c>
      <c r="H7" s="333">
        <v>0</v>
      </c>
    </row>
    <row r="8" spans="1:8" x14ac:dyDescent="0.2">
      <c r="C8" s="334">
        <f>SUM(C7)</f>
        <v>0</v>
      </c>
      <c r="D8" s="334">
        <f t="shared" ref="D8:H8" si="1">SUM(D7)</f>
        <v>0</v>
      </c>
      <c r="E8" s="334">
        <f t="shared" si="1"/>
        <v>0</v>
      </c>
      <c r="F8" s="334">
        <f t="shared" si="1"/>
        <v>0</v>
      </c>
      <c r="G8" s="334">
        <f t="shared" si="1"/>
        <v>0</v>
      </c>
      <c r="H8" s="334">
        <f t="shared" si="1"/>
        <v>0</v>
      </c>
    </row>
    <row r="9" spans="1:8" x14ac:dyDescent="0.2">
      <c r="C9" s="335"/>
      <c r="D9" s="335"/>
      <c r="E9" s="335"/>
      <c r="F9" s="335"/>
      <c r="G9" s="335"/>
      <c r="H9" s="335"/>
    </row>
    <row r="10" spans="1:8" x14ac:dyDescent="0.2">
      <c r="A10" s="331" t="s">
        <v>186</v>
      </c>
      <c r="D10" s="336"/>
    </row>
    <row r="11" spans="1:8" x14ac:dyDescent="0.2">
      <c r="A11" s="332" t="s">
        <v>367</v>
      </c>
      <c r="B11" s="332" t="s">
        <v>386</v>
      </c>
      <c r="D11" s="333">
        <v>0</v>
      </c>
    </row>
    <row r="12" spans="1:8" x14ac:dyDescent="0.2">
      <c r="A12" s="332" t="s">
        <v>187</v>
      </c>
      <c r="D12" s="333">
        <v>0</v>
      </c>
    </row>
    <row r="13" spans="1:8" x14ac:dyDescent="0.2">
      <c r="A13" s="332" t="s">
        <v>381</v>
      </c>
      <c r="D13" s="333">
        <v>0</v>
      </c>
    </row>
    <row r="14" spans="1:8" x14ac:dyDescent="0.2">
      <c r="A14" s="332" t="s">
        <v>419</v>
      </c>
      <c r="D14" s="333">
        <v>0</v>
      </c>
    </row>
    <row r="16" spans="1:8" x14ac:dyDescent="0.2">
      <c r="A16" s="325" t="s">
        <v>187</v>
      </c>
      <c r="B16" s="328"/>
      <c r="C16" s="325">
        <v>2018</v>
      </c>
      <c r="D16" s="325">
        <v>2019</v>
      </c>
      <c r="E16" s="325">
        <v>2020</v>
      </c>
      <c r="F16" s="325">
        <v>2021</v>
      </c>
      <c r="G16" s="325">
        <v>2022</v>
      </c>
      <c r="H16" s="325">
        <v>2023</v>
      </c>
    </row>
    <row r="17" spans="1:8" x14ac:dyDescent="0.2">
      <c r="A17" s="328" t="s">
        <v>369</v>
      </c>
      <c r="B17" s="328"/>
      <c r="C17" s="329">
        <v>0</v>
      </c>
      <c r="D17" s="329">
        <v>0</v>
      </c>
      <c r="E17" s="329">
        <v>0</v>
      </c>
      <c r="F17" s="329">
        <v>0</v>
      </c>
      <c r="G17" s="329">
        <v>0</v>
      </c>
      <c r="H17" s="329">
        <v>0</v>
      </c>
    </row>
    <row r="18" spans="1:8" x14ac:dyDescent="0.2">
      <c r="A18" s="328" t="s">
        <v>421</v>
      </c>
      <c r="B18" s="328"/>
      <c r="C18" s="329">
        <v>0</v>
      </c>
      <c r="D18" s="329">
        <v>0</v>
      </c>
      <c r="E18" s="329">
        <v>0</v>
      </c>
      <c r="F18" s="329">
        <v>0</v>
      </c>
      <c r="G18" s="329">
        <v>0</v>
      </c>
      <c r="H18" s="329">
        <v>0</v>
      </c>
    </row>
    <row r="19" spans="1:8" ht="25.5" x14ac:dyDescent="0.2">
      <c r="A19" s="328" t="s">
        <v>422</v>
      </c>
      <c r="B19" s="328"/>
      <c r="C19" s="329">
        <v>0</v>
      </c>
      <c r="D19" s="329">
        <v>0</v>
      </c>
      <c r="E19" s="329">
        <v>0</v>
      </c>
      <c r="F19" s="329">
        <v>0</v>
      </c>
      <c r="G19" s="329">
        <v>0</v>
      </c>
      <c r="H19" s="329">
        <v>0</v>
      </c>
    </row>
    <row r="20" spans="1:8" x14ac:dyDescent="0.2">
      <c r="A20" s="328" t="s">
        <v>370</v>
      </c>
      <c r="B20" s="328"/>
      <c r="C20" s="329">
        <v>0</v>
      </c>
      <c r="D20" s="329">
        <v>0</v>
      </c>
      <c r="E20" s="329">
        <v>0</v>
      </c>
      <c r="F20" s="329">
        <v>0</v>
      </c>
      <c r="G20" s="329">
        <v>0</v>
      </c>
      <c r="H20" s="329">
        <v>0</v>
      </c>
    </row>
    <row r="21" spans="1:8" x14ac:dyDescent="0.2">
      <c r="A21" s="328" t="s">
        <v>371</v>
      </c>
      <c r="B21" s="328"/>
      <c r="C21" s="329">
        <v>0</v>
      </c>
      <c r="D21" s="329">
        <v>0</v>
      </c>
      <c r="E21" s="329">
        <v>0</v>
      </c>
      <c r="F21" s="329">
        <v>0</v>
      </c>
      <c r="G21" s="329">
        <v>0</v>
      </c>
      <c r="H21" s="329">
        <v>0</v>
      </c>
    </row>
    <row r="22" spans="1:8" x14ac:dyDescent="0.2">
      <c r="A22" s="328" t="s">
        <v>372</v>
      </c>
      <c r="B22" s="328"/>
      <c r="C22" s="329">
        <v>0</v>
      </c>
      <c r="D22" s="329">
        <v>0</v>
      </c>
      <c r="E22" s="329">
        <v>0</v>
      </c>
      <c r="F22" s="329">
        <v>0</v>
      </c>
      <c r="G22" s="329">
        <v>0</v>
      </c>
      <c r="H22" s="329">
        <v>0</v>
      </c>
    </row>
    <row r="23" spans="1:8" x14ac:dyDescent="0.2">
      <c r="A23" s="328"/>
      <c r="B23" s="328"/>
      <c r="C23" s="330">
        <f>SUM(C17:C22)</f>
        <v>0</v>
      </c>
      <c r="D23" s="330">
        <f t="shared" ref="D23:H23" si="2">SUM(D17:D22)</f>
        <v>0</v>
      </c>
      <c r="E23" s="330">
        <f t="shared" si="2"/>
        <v>0</v>
      </c>
      <c r="F23" s="330">
        <f t="shared" si="2"/>
        <v>0</v>
      </c>
      <c r="G23" s="330">
        <f t="shared" si="2"/>
        <v>0</v>
      </c>
      <c r="H23" s="330">
        <f t="shared" si="2"/>
        <v>0</v>
      </c>
    </row>
    <row r="24" spans="1:8" x14ac:dyDescent="0.2">
      <c r="A24" s="331"/>
      <c r="C24" s="335"/>
      <c r="D24" s="335"/>
      <c r="E24" s="335"/>
      <c r="F24" s="335"/>
      <c r="G24" s="335"/>
      <c r="H24" s="335"/>
    </row>
    <row r="25" spans="1:8" x14ac:dyDescent="0.2">
      <c r="A25" s="331" t="s">
        <v>387</v>
      </c>
      <c r="C25" s="331">
        <v>2018</v>
      </c>
      <c r="D25" s="331">
        <v>2019</v>
      </c>
      <c r="E25" s="331">
        <v>2020</v>
      </c>
      <c r="F25" s="331">
        <v>2021</v>
      </c>
      <c r="G25" s="331">
        <v>2022</v>
      </c>
      <c r="H25" s="331">
        <v>2023</v>
      </c>
    </row>
    <row r="26" spans="1:8" x14ac:dyDescent="0.2">
      <c r="A26" s="332" t="s">
        <v>388</v>
      </c>
      <c r="C26" s="333">
        <v>0</v>
      </c>
      <c r="D26" s="333">
        <v>0</v>
      </c>
      <c r="E26" s="333">
        <v>0</v>
      </c>
      <c r="F26" s="333">
        <v>0</v>
      </c>
      <c r="G26" s="333">
        <v>0</v>
      </c>
      <c r="H26" s="333">
        <v>0</v>
      </c>
    </row>
    <row r="27" spans="1:8" x14ac:dyDescent="0.2">
      <c r="C27" s="334">
        <f>SUM(C26)</f>
        <v>0</v>
      </c>
      <c r="D27" s="334">
        <f t="shared" ref="D27:H27" si="3">SUM(D26)</f>
        <v>0</v>
      </c>
      <c r="E27" s="334">
        <f t="shared" si="3"/>
        <v>0</v>
      </c>
      <c r="F27" s="334">
        <f t="shared" si="3"/>
        <v>0</v>
      </c>
      <c r="G27" s="334">
        <f t="shared" si="3"/>
        <v>0</v>
      </c>
      <c r="H27" s="334">
        <f t="shared" si="3"/>
        <v>0</v>
      </c>
    </row>
    <row r="28" spans="1:8" x14ac:dyDescent="0.2">
      <c r="C28" s="335"/>
      <c r="D28" s="336"/>
      <c r="E28" s="335"/>
      <c r="F28" s="335"/>
      <c r="G28" s="335"/>
      <c r="H28" s="335"/>
    </row>
    <row r="29" spans="1:8" x14ac:dyDescent="0.2">
      <c r="A29" s="331"/>
      <c r="C29" s="335"/>
      <c r="D29" s="335"/>
      <c r="E29" s="335"/>
      <c r="F29" s="335"/>
      <c r="G29" s="335"/>
      <c r="H29" s="335"/>
    </row>
    <row r="30" spans="1:8" x14ac:dyDescent="0.2">
      <c r="A30" s="331" t="s">
        <v>383</v>
      </c>
      <c r="C30" s="331">
        <v>2018</v>
      </c>
      <c r="D30" s="331">
        <v>2019</v>
      </c>
      <c r="E30" s="331">
        <v>2020</v>
      </c>
      <c r="F30" s="331">
        <v>2021</v>
      </c>
      <c r="G30" s="331">
        <v>2022</v>
      </c>
      <c r="H30" s="331">
        <v>2023</v>
      </c>
    </row>
    <row r="31" spans="1:8" x14ac:dyDescent="0.2">
      <c r="A31" s="332" t="s">
        <v>383</v>
      </c>
      <c r="C31" s="333">
        <v>0</v>
      </c>
      <c r="D31" s="333">
        <v>0</v>
      </c>
      <c r="E31" s="333">
        <v>0</v>
      </c>
      <c r="F31" s="333">
        <v>0</v>
      </c>
      <c r="G31" s="333">
        <v>0</v>
      </c>
      <c r="H31" s="333">
        <v>0</v>
      </c>
    </row>
    <row r="32" spans="1:8" x14ac:dyDescent="0.2">
      <c r="C32" s="334">
        <f>SUM(C31)</f>
        <v>0</v>
      </c>
      <c r="D32" s="334">
        <f t="shared" ref="D32:H32" si="4">SUM(D31)</f>
        <v>0</v>
      </c>
      <c r="E32" s="334">
        <f t="shared" si="4"/>
        <v>0</v>
      </c>
      <c r="F32" s="334">
        <f t="shared" si="4"/>
        <v>0</v>
      </c>
      <c r="G32" s="334">
        <f t="shared" si="4"/>
        <v>0</v>
      </c>
      <c r="H32" s="334">
        <f t="shared" si="4"/>
        <v>0</v>
      </c>
    </row>
    <row r="33" spans="1:8" x14ac:dyDescent="0.2">
      <c r="A33" s="331"/>
    </row>
    <row r="34" spans="1:8" x14ac:dyDescent="0.2">
      <c r="A34" s="331" t="s">
        <v>189</v>
      </c>
      <c r="C34" s="331">
        <v>2018</v>
      </c>
      <c r="D34" s="331">
        <v>2019</v>
      </c>
      <c r="E34" s="331">
        <v>2020</v>
      </c>
      <c r="F34" s="331">
        <v>2021</v>
      </c>
      <c r="G34" s="331">
        <v>2022</v>
      </c>
      <c r="H34" s="331">
        <v>2023</v>
      </c>
    </row>
    <row r="35" spans="1:8" x14ac:dyDescent="0.2">
      <c r="A35" s="332" t="s">
        <v>390</v>
      </c>
      <c r="C35" s="333">
        <v>0</v>
      </c>
      <c r="D35" s="333">
        <v>0</v>
      </c>
      <c r="E35" s="333">
        <v>0</v>
      </c>
      <c r="F35" s="333">
        <v>0</v>
      </c>
      <c r="G35" s="333">
        <v>0</v>
      </c>
      <c r="H35" s="333">
        <v>0</v>
      </c>
    </row>
    <row r="36" spans="1:8" x14ac:dyDescent="0.2">
      <c r="A36" s="332" t="s">
        <v>431</v>
      </c>
      <c r="C36" s="333">
        <v>0</v>
      </c>
      <c r="D36" s="333">
        <v>0</v>
      </c>
      <c r="E36" s="333">
        <v>0</v>
      </c>
      <c r="F36" s="333">
        <v>0</v>
      </c>
      <c r="G36" s="333">
        <v>0</v>
      </c>
      <c r="H36" s="333">
        <v>0</v>
      </c>
    </row>
    <row r="37" spans="1:8" x14ac:dyDescent="0.2">
      <c r="A37" s="332" t="s">
        <v>391</v>
      </c>
      <c r="C37" s="333">
        <v>0</v>
      </c>
      <c r="D37" s="333">
        <v>0</v>
      </c>
      <c r="E37" s="333">
        <v>0</v>
      </c>
      <c r="F37" s="333">
        <v>0</v>
      </c>
      <c r="G37" s="333">
        <v>0</v>
      </c>
      <c r="H37" s="333">
        <v>0</v>
      </c>
    </row>
    <row r="38" spans="1:8" x14ac:dyDescent="0.2">
      <c r="A38" s="332" t="s">
        <v>392</v>
      </c>
      <c r="C38" s="333">
        <v>0</v>
      </c>
      <c r="D38" s="333">
        <v>0</v>
      </c>
      <c r="E38" s="333">
        <v>0</v>
      </c>
      <c r="F38" s="333">
        <v>0</v>
      </c>
      <c r="G38" s="333">
        <v>0</v>
      </c>
      <c r="H38" s="333">
        <v>0</v>
      </c>
    </row>
    <row r="39" spans="1:8" x14ac:dyDescent="0.2">
      <c r="A39" s="332" t="s">
        <v>393</v>
      </c>
      <c r="C39" s="333">
        <v>0</v>
      </c>
      <c r="D39" s="333">
        <v>0</v>
      </c>
      <c r="E39" s="333">
        <v>0</v>
      </c>
      <c r="F39" s="333">
        <v>0</v>
      </c>
      <c r="G39" s="333">
        <v>0</v>
      </c>
      <c r="H39" s="333">
        <v>0</v>
      </c>
    </row>
    <row r="40" spans="1:8" x14ac:dyDescent="0.2">
      <c r="A40" s="331"/>
      <c r="C40" s="334">
        <f>SUM(C35:C39)</f>
        <v>0</v>
      </c>
      <c r="D40" s="334">
        <f t="shared" ref="D40:H40" si="5">SUM(D35:D39)</f>
        <v>0</v>
      </c>
      <c r="E40" s="334">
        <f t="shared" si="5"/>
        <v>0</v>
      </c>
      <c r="F40" s="334">
        <f t="shared" si="5"/>
        <v>0</v>
      </c>
      <c r="G40" s="334">
        <f t="shared" si="5"/>
        <v>0</v>
      </c>
      <c r="H40" s="334">
        <f t="shared" si="5"/>
        <v>0</v>
      </c>
    </row>
    <row r="41" spans="1:8" x14ac:dyDescent="0.2">
      <c r="A41" s="331"/>
    </row>
    <row r="42" spans="1:8" x14ac:dyDescent="0.2">
      <c r="A42" s="331" t="s">
        <v>385</v>
      </c>
      <c r="C42" s="335">
        <v>2018</v>
      </c>
      <c r="D42" s="335">
        <v>2019</v>
      </c>
      <c r="E42" s="335">
        <v>2020</v>
      </c>
      <c r="F42" s="335">
        <v>2021</v>
      </c>
      <c r="G42" s="335">
        <v>2022</v>
      </c>
      <c r="H42" s="335">
        <v>2023</v>
      </c>
    </row>
    <row r="43" spans="1:8" x14ac:dyDescent="0.2">
      <c r="A43" s="332" t="s">
        <v>394</v>
      </c>
      <c r="C43" s="333">
        <v>0</v>
      </c>
      <c r="D43" s="333">
        <v>0</v>
      </c>
      <c r="E43" s="333">
        <v>0</v>
      </c>
      <c r="F43" s="333">
        <v>0</v>
      </c>
      <c r="G43" s="333">
        <v>0</v>
      </c>
      <c r="H43" s="333">
        <v>0</v>
      </c>
    </row>
    <row r="44" spans="1:8" x14ac:dyDescent="0.2">
      <c r="C44" s="334">
        <f>SUM(C43)</f>
        <v>0</v>
      </c>
      <c r="D44" s="334">
        <f t="shared" ref="D44:H44" si="6">SUM(D43)</f>
        <v>0</v>
      </c>
      <c r="E44" s="334">
        <f t="shared" si="6"/>
        <v>0</v>
      </c>
      <c r="F44" s="334">
        <f t="shared" si="6"/>
        <v>0</v>
      </c>
      <c r="G44" s="334">
        <f t="shared" si="6"/>
        <v>0</v>
      </c>
      <c r="H44" s="334">
        <f t="shared" si="6"/>
        <v>0</v>
      </c>
    </row>
    <row r="45" spans="1:8" x14ac:dyDescent="0.2">
      <c r="A45" s="331"/>
    </row>
    <row r="46" spans="1:8" x14ac:dyDescent="0.2">
      <c r="A46" s="331" t="s">
        <v>384</v>
      </c>
      <c r="C46" s="331">
        <v>2018</v>
      </c>
      <c r="D46" s="331">
        <v>2019</v>
      </c>
      <c r="E46" s="331">
        <v>2020</v>
      </c>
      <c r="F46" s="331">
        <v>2021</v>
      </c>
      <c r="G46" s="331">
        <v>2022</v>
      </c>
      <c r="H46" s="331">
        <v>2023</v>
      </c>
    </row>
    <row r="47" spans="1:8" x14ac:dyDescent="0.2">
      <c r="A47" s="332" t="s">
        <v>395</v>
      </c>
      <c r="C47" s="333">
        <v>0</v>
      </c>
      <c r="D47" s="333">
        <v>0</v>
      </c>
      <c r="E47" s="333">
        <v>0</v>
      </c>
      <c r="F47" s="333">
        <v>0</v>
      </c>
      <c r="G47" s="333">
        <v>0</v>
      </c>
      <c r="H47" s="333">
        <v>0</v>
      </c>
    </row>
    <row r="48" spans="1:8" x14ac:dyDescent="0.2">
      <c r="A48" s="332" t="s">
        <v>423</v>
      </c>
      <c r="C48" s="333">
        <v>0</v>
      </c>
      <c r="D48" s="333">
        <v>0</v>
      </c>
      <c r="E48" s="333">
        <v>0</v>
      </c>
      <c r="F48" s="333">
        <v>0</v>
      </c>
      <c r="G48" s="333">
        <v>0</v>
      </c>
      <c r="H48" s="333">
        <v>0</v>
      </c>
    </row>
    <row r="49" spans="1:8" x14ac:dyDescent="0.2">
      <c r="C49" s="334">
        <f>SUM(C47:C48)</f>
        <v>0</v>
      </c>
      <c r="D49" s="334">
        <f>SUM(D47:D48)</f>
        <v>0</v>
      </c>
      <c r="E49" s="334">
        <f t="shared" ref="E49:H49" si="7">SUM(E47:E48)</f>
        <v>0</v>
      </c>
      <c r="F49" s="334">
        <f t="shared" si="7"/>
        <v>0</v>
      </c>
      <c r="G49" s="334">
        <f t="shared" si="7"/>
        <v>0</v>
      </c>
      <c r="H49" s="334">
        <f t="shared" si="7"/>
        <v>0</v>
      </c>
    </row>
    <row r="50" spans="1:8" x14ac:dyDescent="0.2">
      <c r="A50" s="331"/>
    </row>
    <row r="51" spans="1:8" x14ac:dyDescent="0.2">
      <c r="A51" s="331" t="s">
        <v>389</v>
      </c>
      <c r="C51" s="331">
        <v>2018</v>
      </c>
      <c r="D51" s="331">
        <v>2019</v>
      </c>
      <c r="E51" s="331">
        <v>2020</v>
      </c>
      <c r="F51" s="331">
        <v>2021</v>
      </c>
      <c r="G51" s="331">
        <v>2022</v>
      </c>
      <c r="H51" s="331">
        <v>2023</v>
      </c>
    </row>
    <row r="52" spans="1:8" x14ac:dyDescent="0.2">
      <c r="A52" s="332" t="s">
        <v>396</v>
      </c>
      <c r="C52" s="333">
        <v>0</v>
      </c>
      <c r="D52" s="333">
        <v>0</v>
      </c>
      <c r="E52" s="333">
        <v>0</v>
      </c>
      <c r="F52" s="333">
        <v>0</v>
      </c>
      <c r="G52" s="333">
        <v>0</v>
      </c>
      <c r="H52" s="333">
        <v>0</v>
      </c>
    </row>
    <row r="53" spans="1:8" x14ac:dyDescent="0.2">
      <c r="A53" s="332" t="s">
        <v>424</v>
      </c>
      <c r="C53" s="333">
        <v>0</v>
      </c>
      <c r="D53" s="333">
        <v>0</v>
      </c>
      <c r="E53" s="333">
        <v>0</v>
      </c>
      <c r="F53" s="333">
        <v>0</v>
      </c>
      <c r="G53" s="333">
        <v>0</v>
      </c>
      <c r="H53" s="333">
        <v>0</v>
      </c>
    </row>
    <row r="54" spans="1:8" x14ac:dyDescent="0.2">
      <c r="A54" s="331"/>
      <c r="C54" s="334">
        <f>SUM(C52:C53)</f>
        <v>0</v>
      </c>
      <c r="D54" s="334">
        <f t="shared" ref="D54:H54" si="8">SUM(D52:D53)</f>
        <v>0</v>
      </c>
      <c r="E54" s="334">
        <f t="shared" si="8"/>
        <v>0</v>
      </c>
      <c r="F54" s="334">
        <f t="shared" si="8"/>
        <v>0</v>
      </c>
      <c r="G54" s="334">
        <f t="shared" si="8"/>
        <v>0</v>
      </c>
      <c r="H54" s="334">
        <f t="shared" si="8"/>
        <v>0</v>
      </c>
    </row>
  </sheetData>
  <pageMargins left="0.7" right="0.7" top="0.75" bottom="0.75" header="0.3" footer="0.3"/>
  <pageSetup paperSize="9" orientation="portrait" verticalDpi="0" r:id="rId1"/>
  <ignoredErrors>
    <ignoredError sqref="C23:H23" formulaRange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L24"/>
  <sheetViews>
    <sheetView workbookViewId="0">
      <selection activeCell="C23" sqref="C23"/>
    </sheetView>
  </sheetViews>
  <sheetFormatPr defaultRowHeight="12.75" x14ac:dyDescent="0.2"/>
  <cols>
    <col min="1" max="1" width="24.140625" style="332" customWidth="1"/>
    <col min="2" max="2" width="25.140625" style="332" customWidth="1"/>
    <col min="3" max="3" width="13.140625" style="332" customWidth="1"/>
    <col min="4" max="4" width="12.140625" style="332" customWidth="1"/>
    <col min="5" max="5" width="13.28515625" style="332" customWidth="1"/>
    <col min="6" max="6" width="13.42578125" style="332" customWidth="1"/>
    <col min="7" max="7" width="12.7109375" style="332" customWidth="1"/>
    <col min="8" max="8" width="13.5703125" style="332" customWidth="1"/>
    <col min="9" max="16384" width="9.140625" style="332"/>
  </cols>
  <sheetData>
    <row r="1" spans="1:12" s="218" customFormat="1" x14ac:dyDescent="0.2">
      <c r="A1" s="248" t="s">
        <v>380</v>
      </c>
      <c r="B1" s="341"/>
      <c r="C1" s="264">
        <v>2018</v>
      </c>
      <c r="D1" s="264">
        <v>2019</v>
      </c>
      <c r="E1" s="264">
        <v>2020</v>
      </c>
      <c r="F1" s="264">
        <v>2021</v>
      </c>
      <c r="G1" s="264">
        <v>2022</v>
      </c>
      <c r="H1" s="277">
        <v>2023</v>
      </c>
      <c r="I1" s="342"/>
      <c r="J1" s="342"/>
      <c r="K1" s="210"/>
    </row>
    <row r="2" spans="1:12" s="218" customFormat="1" x14ac:dyDescent="0.2">
      <c r="A2" s="356" t="s">
        <v>367</v>
      </c>
      <c r="B2" s="343"/>
      <c r="C2" s="320">
        <f>C15*$K15*$I14*12</f>
        <v>0</v>
      </c>
      <c r="D2" s="320">
        <f t="shared" ref="D2:H2" si="0">D15*$K15*$I14*12</f>
        <v>0</v>
      </c>
      <c r="E2" s="320">
        <f t="shared" si="0"/>
        <v>0</v>
      </c>
      <c r="F2" s="320">
        <f t="shared" si="0"/>
        <v>0</v>
      </c>
      <c r="G2" s="320">
        <f t="shared" si="0"/>
        <v>0</v>
      </c>
      <c r="H2" s="320">
        <f t="shared" si="0"/>
        <v>0</v>
      </c>
      <c r="I2" s="342"/>
      <c r="J2" s="342"/>
      <c r="K2" s="357"/>
      <c r="L2" s="358"/>
    </row>
    <row r="3" spans="1:12" s="218" customFormat="1" x14ac:dyDescent="0.2">
      <c r="A3" s="356" t="s">
        <v>368</v>
      </c>
      <c r="B3" s="344"/>
      <c r="C3" s="320">
        <f>C16*$K16*$I14*12</f>
        <v>0</v>
      </c>
      <c r="D3" s="320">
        <f t="shared" ref="D3:H3" si="1">D16*$K16*$I14*12</f>
        <v>0</v>
      </c>
      <c r="E3" s="320">
        <f t="shared" si="1"/>
        <v>0</v>
      </c>
      <c r="F3" s="320">
        <f t="shared" si="1"/>
        <v>0</v>
      </c>
      <c r="G3" s="320">
        <f t="shared" si="1"/>
        <v>0</v>
      </c>
      <c r="H3" s="320">
        <f t="shared" si="1"/>
        <v>0</v>
      </c>
      <c r="I3" s="342"/>
      <c r="J3" s="342"/>
      <c r="K3" s="210"/>
    </row>
    <row r="4" spans="1:12" s="218" customFormat="1" x14ac:dyDescent="0.2">
      <c r="A4" s="251" t="s">
        <v>187</v>
      </c>
      <c r="B4" s="345"/>
      <c r="C4" s="320">
        <f>C17*$I14*$K17*12</f>
        <v>0</v>
      </c>
      <c r="D4" s="320">
        <f t="shared" ref="D4:H4" si="2">D17*$I14*$K17*12</f>
        <v>0</v>
      </c>
      <c r="E4" s="320">
        <f t="shared" si="2"/>
        <v>0</v>
      </c>
      <c r="F4" s="320">
        <f t="shared" si="2"/>
        <v>0</v>
      </c>
      <c r="G4" s="320">
        <f t="shared" si="2"/>
        <v>0</v>
      </c>
      <c r="H4" s="320">
        <f t="shared" si="2"/>
        <v>0</v>
      </c>
      <c r="I4" s="346"/>
      <c r="J4" s="346"/>
      <c r="K4" s="210"/>
    </row>
    <row r="5" spans="1:12" s="218" customFormat="1" x14ac:dyDescent="0.2">
      <c r="A5" s="251" t="s">
        <v>381</v>
      </c>
      <c r="B5" s="249"/>
      <c r="C5" s="320">
        <f>C18*$I14*$K18*12</f>
        <v>0</v>
      </c>
      <c r="D5" s="320">
        <f t="shared" ref="D5:H5" si="3">D18*$I14*$K18*12</f>
        <v>0</v>
      </c>
      <c r="E5" s="320">
        <f t="shared" si="3"/>
        <v>0</v>
      </c>
      <c r="F5" s="320">
        <f t="shared" si="3"/>
        <v>0</v>
      </c>
      <c r="G5" s="320">
        <f t="shared" si="3"/>
        <v>0</v>
      </c>
      <c r="H5" s="320">
        <f t="shared" si="3"/>
        <v>0</v>
      </c>
      <c r="I5" s="346"/>
      <c r="J5" s="346"/>
      <c r="K5" s="210"/>
    </row>
    <row r="6" spans="1:12" s="218" customFormat="1" x14ac:dyDescent="0.2">
      <c r="A6" s="356" t="s">
        <v>427</v>
      </c>
      <c r="B6" s="249"/>
      <c r="C6" s="320">
        <f>C19*$I14*$K19*12</f>
        <v>0</v>
      </c>
      <c r="D6" s="320">
        <f t="shared" ref="D6:H6" si="4">D19*$I14*$K19*12</f>
        <v>0</v>
      </c>
      <c r="E6" s="320">
        <f t="shared" si="4"/>
        <v>0</v>
      </c>
      <c r="F6" s="320">
        <f t="shared" si="4"/>
        <v>0</v>
      </c>
      <c r="G6" s="320">
        <f t="shared" si="4"/>
        <v>0</v>
      </c>
      <c r="H6" s="320">
        <f t="shared" si="4"/>
        <v>0</v>
      </c>
      <c r="I6" s="204"/>
      <c r="J6" s="204"/>
      <c r="K6" s="210"/>
    </row>
    <row r="7" spans="1:12" s="218" customFormat="1" x14ac:dyDescent="0.2">
      <c r="A7" s="356" t="s">
        <v>419</v>
      </c>
      <c r="B7" s="249"/>
      <c r="C7" s="320">
        <f>C20*$I14*$K20*12</f>
        <v>0</v>
      </c>
      <c r="D7" s="320">
        <f t="shared" ref="D7:H7" si="5">D20*$I14*$K20*12</f>
        <v>0</v>
      </c>
      <c r="E7" s="320">
        <f t="shared" si="5"/>
        <v>0</v>
      </c>
      <c r="F7" s="320">
        <f t="shared" si="5"/>
        <v>0</v>
      </c>
      <c r="G7" s="320">
        <f t="shared" si="5"/>
        <v>0</v>
      </c>
      <c r="H7" s="320">
        <f t="shared" si="5"/>
        <v>0</v>
      </c>
      <c r="I7" s="204"/>
      <c r="J7" s="204"/>
      <c r="K7" s="210"/>
    </row>
    <row r="8" spans="1:12" s="218" customFormat="1" x14ac:dyDescent="0.2">
      <c r="A8" s="356" t="s">
        <v>425</v>
      </c>
      <c r="B8" s="249"/>
      <c r="C8" s="320">
        <f>C21*$I14*$K21*12</f>
        <v>0</v>
      </c>
      <c r="D8" s="320">
        <f t="shared" ref="D8:H8" si="6">D21*$I14*$K21*12</f>
        <v>0</v>
      </c>
      <c r="E8" s="320">
        <f t="shared" si="6"/>
        <v>0</v>
      </c>
      <c r="F8" s="320">
        <f t="shared" si="6"/>
        <v>0</v>
      </c>
      <c r="G8" s="320">
        <f t="shared" si="6"/>
        <v>0</v>
      </c>
      <c r="H8" s="320">
        <f t="shared" si="6"/>
        <v>0</v>
      </c>
      <c r="I8" s="204"/>
      <c r="J8" s="204"/>
      <c r="K8" s="210"/>
    </row>
    <row r="9" spans="1:12" s="218" customFormat="1" x14ac:dyDescent="0.2">
      <c r="A9" s="251" t="s">
        <v>420</v>
      </c>
      <c r="B9" s="249"/>
      <c r="C9" s="320">
        <f>C22*$I14*$K22*12</f>
        <v>0</v>
      </c>
      <c r="D9" s="320">
        <f t="shared" ref="D9:H9" si="7">D22*$I14*$K22*12</f>
        <v>0</v>
      </c>
      <c r="E9" s="320">
        <f t="shared" si="7"/>
        <v>0</v>
      </c>
      <c r="F9" s="320">
        <f t="shared" si="7"/>
        <v>0</v>
      </c>
      <c r="G9" s="320">
        <f t="shared" si="7"/>
        <v>0</v>
      </c>
      <c r="H9" s="320">
        <f t="shared" si="7"/>
        <v>0</v>
      </c>
      <c r="I9" s="209"/>
      <c r="J9" s="204"/>
      <c r="K9" s="210"/>
    </row>
    <row r="10" spans="1:12" s="218" customFormat="1" x14ac:dyDescent="0.2">
      <c r="A10" s="249"/>
      <c r="B10" s="249"/>
      <c r="C10" s="320"/>
      <c r="D10" s="320"/>
      <c r="E10" s="320"/>
      <c r="F10" s="320"/>
      <c r="G10" s="320"/>
      <c r="H10" s="320"/>
      <c r="I10" s="209"/>
      <c r="J10" s="204"/>
      <c r="K10" s="210"/>
    </row>
    <row r="11" spans="1:12" s="218" customFormat="1" x14ac:dyDescent="0.2">
      <c r="A11" s="210"/>
      <c r="B11" s="210"/>
      <c r="C11" s="359">
        <f>SUM(C2:C10)</f>
        <v>0</v>
      </c>
      <c r="D11" s="359">
        <f t="shared" ref="D11:H11" si="8">SUM(D2:D10)</f>
        <v>0</v>
      </c>
      <c r="E11" s="359">
        <f t="shared" si="8"/>
        <v>0</v>
      </c>
      <c r="F11" s="359">
        <f t="shared" si="8"/>
        <v>0</v>
      </c>
      <c r="G11" s="359">
        <f t="shared" si="8"/>
        <v>0</v>
      </c>
      <c r="H11" s="359">
        <f t="shared" si="8"/>
        <v>0</v>
      </c>
      <c r="I11" s="342"/>
      <c r="J11" s="342"/>
      <c r="K11" s="210"/>
    </row>
    <row r="12" spans="1:12" s="218" customFormat="1" ht="13.5" thickBot="1" x14ac:dyDescent="0.25">
      <c r="A12" s="210"/>
      <c r="B12" s="210"/>
      <c r="C12" s="360"/>
      <c r="D12" s="360"/>
      <c r="E12" s="360"/>
      <c r="F12" s="360"/>
      <c r="G12" s="360"/>
      <c r="H12" s="360"/>
      <c r="I12" s="342"/>
      <c r="J12" s="342"/>
      <c r="K12" s="210"/>
    </row>
    <row r="13" spans="1:12" s="218" customFormat="1" x14ac:dyDescent="0.2">
      <c r="A13" s="347" t="s">
        <v>373</v>
      </c>
      <c r="B13" s="250" t="s">
        <v>382</v>
      </c>
      <c r="C13" s="250">
        <v>2018</v>
      </c>
      <c r="D13" s="250">
        <v>2019</v>
      </c>
      <c r="E13" s="250">
        <v>2020</v>
      </c>
      <c r="F13" s="250">
        <v>2021</v>
      </c>
      <c r="G13" s="250">
        <v>2022</v>
      </c>
      <c r="H13" s="250">
        <v>2023</v>
      </c>
      <c r="I13" s="361" t="s">
        <v>374</v>
      </c>
      <c r="J13" s="361"/>
      <c r="K13" s="362" t="s">
        <v>375</v>
      </c>
    </row>
    <row r="14" spans="1:12" s="218" customFormat="1" x14ac:dyDescent="0.2">
      <c r="A14" s="363"/>
      <c r="B14" s="362" t="s">
        <v>376</v>
      </c>
      <c r="C14" s="348"/>
      <c r="D14" s="348"/>
      <c r="E14" s="348"/>
      <c r="F14" s="348"/>
      <c r="G14" s="348"/>
      <c r="H14" s="349"/>
      <c r="I14" s="364">
        <v>1.4</v>
      </c>
      <c r="J14" s="364"/>
      <c r="K14" s="362" t="s">
        <v>377</v>
      </c>
    </row>
    <row r="15" spans="1:12" s="218" customFormat="1" x14ac:dyDescent="0.2">
      <c r="A15" s="249"/>
      <c r="B15" s="365" t="s">
        <v>367</v>
      </c>
      <c r="C15" s="441">
        <v>0</v>
      </c>
      <c r="D15" s="441">
        <v>0</v>
      </c>
      <c r="E15" s="441">
        <v>0</v>
      </c>
      <c r="F15" s="441">
        <v>0</v>
      </c>
      <c r="G15" s="441">
        <v>0</v>
      </c>
      <c r="H15" s="441">
        <v>0</v>
      </c>
      <c r="I15" s="350"/>
      <c r="J15" s="350"/>
      <c r="K15" s="351">
        <v>50000</v>
      </c>
      <c r="L15" s="358"/>
    </row>
    <row r="16" spans="1:12" s="218" customFormat="1" x14ac:dyDescent="0.2">
      <c r="A16" s="249"/>
      <c r="B16" s="365" t="s">
        <v>426</v>
      </c>
      <c r="C16" s="441">
        <v>0</v>
      </c>
      <c r="D16" s="441">
        <v>0</v>
      </c>
      <c r="E16" s="441">
        <v>0</v>
      </c>
      <c r="F16" s="441">
        <v>0</v>
      </c>
      <c r="G16" s="441">
        <v>0</v>
      </c>
      <c r="H16" s="441">
        <v>0</v>
      </c>
      <c r="I16" s="350"/>
      <c r="J16" s="350"/>
      <c r="K16" s="351">
        <v>35000</v>
      </c>
    </row>
    <row r="17" spans="1:12" s="218" customFormat="1" ht="16.5" customHeight="1" x14ac:dyDescent="0.2">
      <c r="A17" s="365"/>
      <c r="B17" s="249" t="s">
        <v>187</v>
      </c>
      <c r="C17" s="441">
        <v>0</v>
      </c>
      <c r="D17" s="441">
        <v>0</v>
      </c>
      <c r="E17" s="441">
        <v>0</v>
      </c>
      <c r="F17" s="441">
        <v>0</v>
      </c>
      <c r="G17" s="441">
        <v>0</v>
      </c>
      <c r="H17" s="441">
        <v>0</v>
      </c>
      <c r="I17" s="350"/>
      <c r="J17" s="350"/>
      <c r="K17" s="351">
        <v>50000</v>
      </c>
    </row>
    <row r="18" spans="1:12" s="218" customFormat="1" x14ac:dyDescent="0.2">
      <c r="A18" s="249"/>
      <c r="B18" s="249" t="s">
        <v>381</v>
      </c>
      <c r="C18" s="441">
        <v>0</v>
      </c>
      <c r="D18" s="441">
        <v>0</v>
      </c>
      <c r="E18" s="441">
        <v>0</v>
      </c>
      <c r="F18" s="441">
        <v>0</v>
      </c>
      <c r="G18" s="441">
        <v>0</v>
      </c>
      <c r="H18" s="441">
        <v>0</v>
      </c>
      <c r="I18" s="350"/>
      <c r="J18" s="350"/>
      <c r="K18" s="351">
        <v>50000</v>
      </c>
    </row>
    <row r="19" spans="1:12" s="218" customFormat="1" x14ac:dyDescent="0.2">
      <c r="A19" s="249"/>
      <c r="B19" s="365" t="s">
        <v>427</v>
      </c>
      <c r="C19" s="441">
        <v>0</v>
      </c>
      <c r="D19" s="441">
        <v>0</v>
      </c>
      <c r="E19" s="441">
        <v>0</v>
      </c>
      <c r="F19" s="441">
        <v>0</v>
      </c>
      <c r="G19" s="441">
        <v>0</v>
      </c>
      <c r="H19" s="441">
        <v>0</v>
      </c>
      <c r="I19" s="350"/>
      <c r="J19" s="350"/>
      <c r="K19" s="351">
        <v>40000</v>
      </c>
    </row>
    <row r="20" spans="1:12" s="218" customFormat="1" x14ac:dyDescent="0.2">
      <c r="A20" s="249"/>
      <c r="B20" s="365" t="s">
        <v>419</v>
      </c>
      <c r="C20" s="441">
        <v>0</v>
      </c>
      <c r="D20" s="441">
        <v>0</v>
      </c>
      <c r="E20" s="441">
        <v>0</v>
      </c>
      <c r="F20" s="441">
        <v>0</v>
      </c>
      <c r="G20" s="441">
        <v>0</v>
      </c>
      <c r="H20" s="441">
        <v>0</v>
      </c>
      <c r="I20" s="350"/>
      <c r="J20" s="350"/>
      <c r="K20" s="351">
        <v>35000</v>
      </c>
    </row>
    <row r="21" spans="1:12" s="218" customFormat="1" x14ac:dyDescent="0.2">
      <c r="A21" s="249"/>
      <c r="B21" s="365" t="s">
        <v>425</v>
      </c>
      <c r="C21" s="441">
        <v>0</v>
      </c>
      <c r="D21" s="441">
        <v>0</v>
      </c>
      <c r="E21" s="441">
        <v>0</v>
      </c>
      <c r="F21" s="441">
        <v>0</v>
      </c>
      <c r="G21" s="441">
        <v>0</v>
      </c>
      <c r="H21" s="441">
        <v>0</v>
      </c>
      <c r="I21" s="350"/>
      <c r="J21" s="350"/>
      <c r="K21" s="351">
        <v>40000</v>
      </c>
    </row>
    <row r="22" spans="1:12" s="218" customFormat="1" ht="13.5" customHeight="1" x14ac:dyDescent="0.2">
      <c r="A22" s="249"/>
      <c r="B22" s="249" t="s">
        <v>420</v>
      </c>
      <c r="C22" s="441">
        <v>0</v>
      </c>
      <c r="D22" s="441">
        <v>0</v>
      </c>
      <c r="E22" s="441">
        <v>0</v>
      </c>
      <c r="F22" s="441">
        <v>0</v>
      </c>
      <c r="G22" s="441">
        <v>0</v>
      </c>
      <c r="H22" s="441">
        <v>0</v>
      </c>
      <c r="I22" s="352"/>
      <c r="J22" s="352"/>
      <c r="K22" s="351">
        <v>50000</v>
      </c>
    </row>
    <row r="23" spans="1:12" s="218" customFormat="1" x14ac:dyDescent="0.2">
      <c r="A23" s="237" t="s">
        <v>429</v>
      </c>
      <c r="B23" s="238"/>
      <c r="C23" s="241">
        <f t="shared" ref="C23:H23" si="9">SUM(C15:C22)</f>
        <v>0</v>
      </c>
      <c r="D23" s="241">
        <f t="shared" si="9"/>
        <v>0</v>
      </c>
      <c r="E23" s="241">
        <f t="shared" si="9"/>
        <v>0</v>
      </c>
      <c r="F23" s="241">
        <f t="shared" si="9"/>
        <v>0</v>
      </c>
      <c r="G23" s="241">
        <f t="shared" si="9"/>
        <v>0</v>
      </c>
      <c r="H23" s="247">
        <f t="shared" si="9"/>
        <v>0</v>
      </c>
      <c r="I23" s="204"/>
      <c r="J23" s="204"/>
    </row>
    <row r="24" spans="1:12" s="218" customFormat="1" x14ac:dyDescent="0.2">
      <c r="A24" s="237" t="s">
        <v>430</v>
      </c>
      <c r="B24" s="238"/>
      <c r="C24" s="239">
        <f>C11</f>
        <v>0</v>
      </c>
      <c r="D24" s="239">
        <f t="shared" ref="D24:H24" si="10">D11</f>
        <v>0</v>
      </c>
      <c r="E24" s="239">
        <f t="shared" si="10"/>
        <v>0</v>
      </c>
      <c r="F24" s="239">
        <f t="shared" si="10"/>
        <v>0</v>
      </c>
      <c r="G24" s="239">
        <f t="shared" si="10"/>
        <v>0</v>
      </c>
      <c r="H24" s="239">
        <f t="shared" si="10"/>
        <v>0</v>
      </c>
      <c r="I24" s="353"/>
      <c r="J24" s="353"/>
      <c r="K24" s="354"/>
      <c r="L24" s="35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M62"/>
  <sheetViews>
    <sheetView topLeftCell="A16" workbookViewId="0">
      <selection activeCell="C35" sqref="C35"/>
    </sheetView>
  </sheetViews>
  <sheetFormatPr defaultColWidth="8.7109375" defaultRowHeight="12.75" x14ac:dyDescent="0.2"/>
  <cols>
    <col min="1" max="1" width="26.140625" style="218" customWidth="1"/>
    <col min="2" max="2" width="12.85546875" style="218" customWidth="1"/>
    <col min="3" max="8" width="13" style="218" bestFit="1" customWidth="1"/>
    <col min="9" max="9" width="31.7109375" style="204" customWidth="1"/>
    <col min="10" max="10" width="8.42578125" style="204" customWidth="1"/>
    <col min="11" max="11" width="8" style="218" customWidth="1"/>
    <col min="12" max="16" width="8.7109375" style="218"/>
    <col min="17" max="17" width="11.7109375" style="218" customWidth="1"/>
    <col min="18" max="20" width="8.7109375" style="218"/>
    <col min="21" max="21" width="11.7109375" style="218" customWidth="1"/>
    <col min="22" max="16384" width="8.7109375" style="218"/>
  </cols>
  <sheetData>
    <row r="1" spans="1:11" x14ac:dyDescent="0.2">
      <c r="A1" s="218" t="s">
        <v>437</v>
      </c>
    </row>
    <row r="2" spans="1:11" ht="13.5" thickBot="1" x14ac:dyDescent="0.25">
      <c r="I2" s="232" t="s">
        <v>418</v>
      </c>
    </row>
    <row r="3" spans="1:11" ht="14.25" thickTop="1" thickBot="1" x14ac:dyDescent="0.25">
      <c r="A3" s="201" t="s">
        <v>343</v>
      </c>
      <c r="B3" s="258" t="s">
        <v>344</v>
      </c>
      <c r="C3" s="259">
        <v>2018</v>
      </c>
      <c r="D3" s="259">
        <v>2019</v>
      </c>
      <c r="E3" s="258">
        <v>2020</v>
      </c>
      <c r="F3" s="259">
        <v>2021</v>
      </c>
      <c r="G3" s="260">
        <v>2022</v>
      </c>
      <c r="H3" s="260">
        <v>2023</v>
      </c>
      <c r="K3" s="202"/>
    </row>
    <row r="4" spans="1:11" ht="13.5" thickTop="1" x14ac:dyDescent="0.2">
      <c r="A4" s="203" t="s">
        <v>345</v>
      </c>
      <c r="B4" s="314" t="s">
        <v>346</v>
      </c>
      <c r="C4" s="252"/>
      <c r="D4" s="252"/>
      <c r="E4" s="253"/>
      <c r="F4" s="252"/>
      <c r="G4" s="254"/>
      <c r="H4" s="254"/>
    </row>
    <row r="5" spans="1:11" x14ac:dyDescent="0.2">
      <c r="A5" s="217"/>
      <c r="B5" s="315" t="s">
        <v>348</v>
      </c>
      <c r="C5" s="255"/>
      <c r="D5" s="255"/>
      <c r="E5" s="256"/>
      <c r="F5" s="255"/>
      <c r="G5" s="257"/>
      <c r="H5" s="257"/>
    </row>
    <row r="6" spans="1:11" ht="13.5" thickBot="1" x14ac:dyDescent="0.25">
      <c r="A6" s="217"/>
      <c r="B6" s="315" t="s">
        <v>438</v>
      </c>
      <c r="C6" s="255"/>
      <c r="D6" s="255"/>
      <c r="E6" s="256"/>
      <c r="F6" s="255"/>
      <c r="G6" s="257"/>
      <c r="H6" s="257"/>
    </row>
    <row r="7" spans="1:11" ht="13.5" hidden="1" thickBot="1" x14ac:dyDescent="0.25">
      <c r="A7" s="205" t="s">
        <v>349</v>
      </c>
      <c r="B7" s="206" t="s">
        <v>346</v>
      </c>
      <c r="C7" s="243">
        <v>40</v>
      </c>
      <c r="D7" s="243">
        <v>40</v>
      </c>
      <c r="E7" s="207">
        <v>40</v>
      </c>
      <c r="F7" s="243">
        <v>40</v>
      </c>
      <c r="G7" s="208">
        <v>40</v>
      </c>
      <c r="H7" s="208">
        <v>40</v>
      </c>
      <c r="I7" s="209"/>
    </row>
    <row r="8" spans="1:11" ht="13.5" hidden="1" thickBot="1" x14ac:dyDescent="0.25">
      <c r="A8" s="216"/>
      <c r="B8" s="210" t="s">
        <v>347</v>
      </c>
      <c r="C8" s="244">
        <v>0</v>
      </c>
      <c r="D8" s="244">
        <v>0</v>
      </c>
      <c r="E8" s="211">
        <v>0</v>
      </c>
      <c r="F8" s="244">
        <v>0</v>
      </c>
      <c r="G8" s="212"/>
      <c r="H8" s="212"/>
    </row>
    <row r="9" spans="1:11" ht="13.5" hidden="1" thickBot="1" x14ac:dyDescent="0.25">
      <c r="A9" s="261"/>
      <c r="B9" s="213" t="s">
        <v>348</v>
      </c>
      <c r="C9" s="245">
        <v>500</v>
      </c>
      <c r="D9" s="245">
        <v>500</v>
      </c>
      <c r="E9" s="214">
        <v>500</v>
      </c>
      <c r="F9" s="245">
        <v>500</v>
      </c>
      <c r="G9" s="215">
        <v>500</v>
      </c>
      <c r="H9" s="215">
        <v>500</v>
      </c>
    </row>
    <row r="10" spans="1:11" ht="13.5" hidden="1" thickBot="1" x14ac:dyDescent="0.25">
      <c r="A10" s="216" t="s">
        <v>350</v>
      </c>
      <c r="B10" s="210" t="s">
        <v>351</v>
      </c>
      <c r="C10" s="244">
        <f t="shared" ref="C10:H10" si="0">C4/C7</f>
        <v>0</v>
      </c>
      <c r="D10" s="244">
        <f t="shared" si="0"/>
        <v>0</v>
      </c>
      <c r="E10" s="211">
        <f t="shared" si="0"/>
        <v>0</v>
      </c>
      <c r="F10" s="244">
        <f t="shared" si="0"/>
        <v>0</v>
      </c>
      <c r="G10" s="212">
        <f t="shared" si="0"/>
        <v>0</v>
      </c>
      <c r="H10" s="212">
        <f t="shared" si="0"/>
        <v>0</v>
      </c>
    </row>
    <row r="11" spans="1:11" ht="13.5" hidden="1" thickBot="1" x14ac:dyDescent="0.25">
      <c r="A11" s="216"/>
      <c r="B11" s="210" t="s">
        <v>352</v>
      </c>
      <c r="C11" s="244">
        <v>0</v>
      </c>
      <c r="D11" s="244">
        <v>0</v>
      </c>
      <c r="E11" s="211">
        <v>0</v>
      </c>
      <c r="F11" s="244">
        <v>0</v>
      </c>
      <c r="G11" s="212">
        <v>0</v>
      </c>
      <c r="H11" s="212">
        <v>0</v>
      </c>
    </row>
    <row r="12" spans="1:11" ht="13.5" hidden="1" thickBot="1" x14ac:dyDescent="0.25">
      <c r="A12" s="216"/>
      <c r="B12" s="210" t="s">
        <v>348</v>
      </c>
      <c r="C12" s="244">
        <f t="shared" ref="C12:H12" si="1">C6/C9</f>
        <v>0</v>
      </c>
      <c r="D12" s="244">
        <f t="shared" si="1"/>
        <v>0</v>
      </c>
      <c r="E12" s="211">
        <f t="shared" si="1"/>
        <v>0</v>
      </c>
      <c r="F12" s="244">
        <f t="shared" si="1"/>
        <v>0</v>
      </c>
      <c r="G12" s="212">
        <f t="shared" si="1"/>
        <v>0</v>
      </c>
      <c r="H12" s="212">
        <f t="shared" si="1"/>
        <v>0</v>
      </c>
    </row>
    <row r="13" spans="1:11" x14ac:dyDescent="0.2">
      <c r="A13" s="283" t="s">
        <v>353</v>
      </c>
      <c r="B13" s="434" t="str">
        <f>B4</f>
        <v>Skandinavien</v>
      </c>
      <c r="C13" s="435">
        <v>0</v>
      </c>
      <c r="D13" s="435">
        <v>0</v>
      </c>
      <c r="E13" s="435">
        <v>0</v>
      </c>
      <c r="F13" s="435">
        <v>0</v>
      </c>
      <c r="G13" s="435">
        <v>0</v>
      </c>
      <c r="H13" s="435">
        <v>0</v>
      </c>
    </row>
    <row r="14" spans="1:11" x14ac:dyDescent="0.2">
      <c r="A14" s="284" t="s">
        <v>354</v>
      </c>
      <c r="B14" s="436" t="str">
        <f t="shared" ref="B14:B15" si="2">B5</f>
        <v>Europa</v>
      </c>
      <c r="C14" s="437">
        <v>0</v>
      </c>
      <c r="D14" s="437">
        <v>0</v>
      </c>
      <c r="E14" s="438">
        <v>0</v>
      </c>
      <c r="F14" s="437">
        <v>0</v>
      </c>
      <c r="G14" s="439">
        <v>0</v>
      </c>
      <c r="H14" s="440">
        <v>0</v>
      </c>
    </row>
    <row r="15" spans="1:11" x14ac:dyDescent="0.2">
      <c r="A15" s="284"/>
      <c r="B15" s="436" t="str">
        <f t="shared" si="2"/>
        <v>USA</v>
      </c>
      <c r="C15" s="437">
        <v>0</v>
      </c>
      <c r="D15" s="437">
        <v>0</v>
      </c>
      <c r="E15" s="437">
        <v>0</v>
      </c>
      <c r="F15" s="437">
        <v>0</v>
      </c>
      <c r="G15" s="437">
        <v>0</v>
      </c>
      <c r="H15" s="437">
        <v>0</v>
      </c>
    </row>
    <row r="16" spans="1:11" x14ac:dyDescent="0.2">
      <c r="A16" s="285" t="s">
        <v>353</v>
      </c>
      <c r="B16" s="222" t="str">
        <f>B4</f>
        <v>Skandinavien</v>
      </c>
      <c r="C16" s="288">
        <f t="shared" ref="C16:H16" si="3">C13*C4</f>
        <v>0</v>
      </c>
      <c r="D16" s="288">
        <f t="shared" si="3"/>
        <v>0</v>
      </c>
      <c r="E16" s="288">
        <f t="shared" si="3"/>
        <v>0</v>
      </c>
      <c r="F16" s="288">
        <f t="shared" si="3"/>
        <v>0</v>
      </c>
      <c r="G16" s="288">
        <f t="shared" si="3"/>
        <v>0</v>
      </c>
      <c r="H16" s="288">
        <f t="shared" si="3"/>
        <v>0</v>
      </c>
      <c r="J16" s="218"/>
    </row>
    <row r="17" spans="1:11" x14ac:dyDescent="0.2">
      <c r="A17" s="284" t="s">
        <v>355</v>
      </c>
      <c r="B17" s="222" t="str">
        <f>B5</f>
        <v>Europa</v>
      </c>
      <c r="C17" s="289">
        <f>C14*C5</f>
        <v>0</v>
      </c>
      <c r="D17" s="289">
        <f t="shared" ref="C17:H18" si="4">D14*D5</f>
        <v>0</v>
      </c>
      <c r="E17" s="290">
        <f t="shared" si="4"/>
        <v>0</v>
      </c>
      <c r="F17" s="289">
        <f t="shared" si="4"/>
        <v>0</v>
      </c>
      <c r="G17" s="289">
        <f t="shared" si="4"/>
        <v>0</v>
      </c>
      <c r="H17" s="289">
        <f t="shared" si="4"/>
        <v>0</v>
      </c>
    </row>
    <row r="18" spans="1:11" ht="13.5" thickBot="1" x14ac:dyDescent="0.25">
      <c r="A18" s="286"/>
      <c r="B18" s="287" t="str">
        <f>B6</f>
        <v>USA</v>
      </c>
      <c r="C18" s="291">
        <f t="shared" si="4"/>
        <v>0</v>
      </c>
      <c r="D18" s="291">
        <f t="shared" si="4"/>
        <v>0</v>
      </c>
      <c r="E18" s="292">
        <f t="shared" si="4"/>
        <v>0</v>
      </c>
      <c r="F18" s="291">
        <f t="shared" si="4"/>
        <v>0</v>
      </c>
      <c r="G18" s="293">
        <f>G15*G6</f>
        <v>0</v>
      </c>
      <c r="H18" s="294">
        <f>H15*H6</f>
        <v>0</v>
      </c>
    </row>
    <row r="19" spans="1:11" ht="17.100000000000001" customHeight="1" x14ac:dyDescent="0.2">
      <c r="A19" s="219"/>
      <c r="B19" s="220"/>
      <c r="C19" s="295">
        <f t="shared" ref="C19:H19" si="5">SUM(C16:C18)</f>
        <v>0</v>
      </c>
      <c r="D19" s="295">
        <f t="shared" si="5"/>
        <v>0</v>
      </c>
      <c r="E19" s="295">
        <f t="shared" si="5"/>
        <v>0</v>
      </c>
      <c r="F19" s="295">
        <f t="shared" si="5"/>
        <v>0</v>
      </c>
      <c r="G19" s="295">
        <f t="shared" si="5"/>
        <v>0</v>
      </c>
      <c r="H19" s="295">
        <f t="shared" si="5"/>
        <v>0</v>
      </c>
    </row>
    <row r="20" spans="1:11" ht="17.100000000000001" customHeight="1" x14ac:dyDescent="0.2">
      <c r="B20" s="262"/>
      <c r="C20" s="262"/>
    </row>
    <row r="21" spans="1:11" ht="17.100000000000001" customHeight="1" thickBot="1" x14ac:dyDescent="0.25">
      <c r="A21" s="221"/>
      <c r="B21" s="262"/>
      <c r="C21" s="262"/>
      <c r="D21" s="262"/>
    </row>
    <row r="22" spans="1:11" ht="13.5" thickBot="1" x14ac:dyDescent="0.25">
      <c r="A22" s="263" t="s">
        <v>356</v>
      </c>
      <c r="B22" s="264" t="s">
        <v>344</v>
      </c>
      <c r="C22" s="259">
        <v>2018</v>
      </c>
      <c r="D22" s="264">
        <v>2019</v>
      </c>
      <c r="E22" s="259">
        <v>2020</v>
      </c>
      <c r="F22" s="264">
        <v>2021</v>
      </c>
      <c r="G22" s="259">
        <v>2022</v>
      </c>
      <c r="H22" s="265">
        <v>2023</v>
      </c>
      <c r="I22" s="296"/>
      <c r="K22" s="202"/>
    </row>
    <row r="23" spans="1:11" x14ac:dyDescent="0.2">
      <c r="A23" s="297" t="s">
        <v>432</v>
      </c>
      <c r="B23" s="298" t="str">
        <f>B4</f>
        <v>Skandinavien</v>
      </c>
      <c r="C23" s="316">
        <v>0</v>
      </c>
      <c r="D23" s="316">
        <v>0</v>
      </c>
      <c r="E23" s="316">
        <v>0</v>
      </c>
      <c r="F23" s="316">
        <v>0</v>
      </c>
      <c r="G23" s="316">
        <v>0</v>
      </c>
      <c r="H23" s="316">
        <v>0</v>
      </c>
      <c r="K23" s="202"/>
    </row>
    <row r="24" spans="1:11" x14ac:dyDescent="0.2">
      <c r="A24" s="299" t="s">
        <v>433</v>
      </c>
      <c r="B24" s="300" t="str">
        <f>B23</f>
        <v>Skandinavien</v>
      </c>
      <c r="C24" s="318">
        <v>0</v>
      </c>
      <c r="D24" s="318">
        <v>0</v>
      </c>
      <c r="E24" s="318">
        <v>0</v>
      </c>
      <c r="F24" s="318">
        <v>0</v>
      </c>
      <c r="G24" s="318">
        <v>0</v>
      </c>
      <c r="H24" s="318">
        <v>0</v>
      </c>
      <c r="K24" s="202"/>
    </row>
    <row r="25" spans="1:11" x14ac:dyDescent="0.2">
      <c r="A25" s="301" t="s">
        <v>357</v>
      </c>
      <c r="B25" s="300" t="str">
        <f>B24</f>
        <v>Skandinavien</v>
      </c>
      <c r="C25" s="319">
        <f>C23-C24</f>
        <v>0</v>
      </c>
      <c r="D25" s="320">
        <f t="shared" ref="D25:G25" si="6">D23-D24</f>
        <v>0</v>
      </c>
      <c r="E25" s="319">
        <f t="shared" si="6"/>
        <v>0</v>
      </c>
      <c r="F25" s="320">
        <f t="shared" si="6"/>
        <v>0</v>
      </c>
      <c r="G25" s="319">
        <f t="shared" si="6"/>
        <v>0</v>
      </c>
      <c r="H25" s="319">
        <f t="shared" ref="H25" si="7">H23-H24</f>
        <v>0</v>
      </c>
    </row>
    <row r="26" spans="1:11" ht="13.5" thickBot="1" x14ac:dyDescent="0.25">
      <c r="A26" s="302" t="s">
        <v>358</v>
      </c>
      <c r="B26" s="303" t="str">
        <f>B24</f>
        <v>Skandinavien</v>
      </c>
      <c r="C26" s="321" t="e">
        <f>C25/C23</f>
        <v>#DIV/0!</v>
      </c>
      <c r="D26" s="322" t="e">
        <f t="shared" ref="D26:G26" si="8">D25/D23</f>
        <v>#DIV/0!</v>
      </c>
      <c r="E26" s="321" t="e">
        <f t="shared" si="8"/>
        <v>#DIV/0!</v>
      </c>
      <c r="F26" s="322" t="e">
        <f t="shared" si="8"/>
        <v>#DIV/0!</v>
      </c>
      <c r="G26" s="321" t="e">
        <f t="shared" si="8"/>
        <v>#DIV/0!</v>
      </c>
      <c r="H26" s="321" t="e">
        <f t="shared" ref="H26" si="9">H25/H23</f>
        <v>#DIV/0!</v>
      </c>
    </row>
    <row r="27" spans="1:11" x14ac:dyDescent="0.2">
      <c r="A27" s="266" t="s">
        <v>356</v>
      </c>
      <c r="B27" s="267" t="s">
        <v>344</v>
      </c>
      <c r="C27" s="259">
        <v>2018</v>
      </c>
      <c r="D27" s="264">
        <v>2019</v>
      </c>
      <c r="E27" s="259">
        <v>2020</v>
      </c>
      <c r="F27" s="264">
        <v>2021</v>
      </c>
      <c r="G27" s="259">
        <v>2022</v>
      </c>
      <c r="H27" s="259">
        <v>2023</v>
      </c>
      <c r="I27" s="240"/>
    </row>
    <row r="28" spans="1:11" x14ac:dyDescent="0.2">
      <c r="A28" s="297" t="s">
        <v>432</v>
      </c>
      <c r="B28" s="223" t="str">
        <f>B5</f>
        <v>Europa</v>
      </c>
      <c r="C28" s="316">
        <v>0</v>
      </c>
      <c r="D28" s="317">
        <v>0</v>
      </c>
      <c r="E28" s="316">
        <v>0</v>
      </c>
      <c r="F28" s="317">
        <v>0</v>
      </c>
      <c r="G28" s="316">
        <v>0</v>
      </c>
      <c r="H28" s="316">
        <v>0</v>
      </c>
      <c r="I28" s="304"/>
    </row>
    <row r="29" spans="1:11" x14ac:dyDescent="0.2">
      <c r="A29" s="299" t="s">
        <v>433</v>
      </c>
      <c r="B29" s="300" t="str">
        <f>B28</f>
        <v>Europa</v>
      </c>
      <c r="C29" s="318">
        <v>0</v>
      </c>
      <c r="D29" s="315">
        <v>0</v>
      </c>
      <c r="E29" s="318">
        <v>0</v>
      </c>
      <c r="F29" s="315">
        <v>0</v>
      </c>
      <c r="G29" s="318">
        <v>0</v>
      </c>
      <c r="H29" s="318">
        <v>0</v>
      </c>
      <c r="I29" s="304"/>
    </row>
    <row r="30" spans="1:11" x14ac:dyDescent="0.2">
      <c r="A30" s="301" t="s">
        <v>357</v>
      </c>
      <c r="B30" s="300" t="str">
        <f>B28</f>
        <v>Europa</v>
      </c>
      <c r="C30" s="319">
        <f>C28-C29</f>
        <v>0</v>
      </c>
      <c r="D30" s="320">
        <f t="shared" ref="D30:G30" si="10">D28-D29</f>
        <v>0</v>
      </c>
      <c r="E30" s="319">
        <f t="shared" si="10"/>
        <v>0</v>
      </c>
      <c r="F30" s="320">
        <f t="shared" si="10"/>
        <v>0</v>
      </c>
      <c r="G30" s="319">
        <f t="shared" si="10"/>
        <v>0</v>
      </c>
      <c r="H30" s="319">
        <f t="shared" ref="H30" si="11">H28-H29</f>
        <v>0</v>
      </c>
    </row>
    <row r="31" spans="1:11" ht="13.5" thickBot="1" x14ac:dyDescent="0.25">
      <c r="A31" s="302" t="s">
        <v>358</v>
      </c>
      <c r="B31" s="303" t="str">
        <f>B28</f>
        <v>Europa</v>
      </c>
      <c r="C31" s="321" t="e">
        <f>C30/C28</f>
        <v>#DIV/0!</v>
      </c>
      <c r="D31" s="322" t="e">
        <f t="shared" ref="D31:G31" si="12">D30/D28</f>
        <v>#DIV/0!</v>
      </c>
      <c r="E31" s="321" t="e">
        <f t="shared" si="12"/>
        <v>#DIV/0!</v>
      </c>
      <c r="F31" s="322" t="e">
        <f t="shared" si="12"/>
        <v>#DIV/0!</v>
      </c>
      <c r="G31" s="321" t="e">
        <f t="shared" si="12"/>
        <v>#DIV/0!</v>
      </c>
      <c r="H31" s="321" t="e">
        <f t="shared" ref="H31" si="13">H30/H28</f>
        <v>#DIV/0!</v>
      </c>
    </row>
    <row r="32" spans="1:11" x14ac:dyDescent="0.2">
      <c r="A32" s="266" t="s">
        <v>356</v>
      </c>
      <c r="B32" s="267" t="s">
        <v>344</v>
      </c>
      <c r="C32" s="259">
        <v>2018</v>
      </c>
      <c r="D32" s="264">
        <v>2019</v>
      </c>
      <c r="E32" s="259">
        <v>2020</v>
      </c>
      <c r="F32" s="264">
        <v>2021</v>
      </c>
      <c r="G32" s="259">
        <v>2022</v>
      </c>
      <c r="H32" s="259">
        <v>2023</v>
      </c>
    </row>
    <row r="33" spans="1:13" x14ac:dyDescent="0.2">
      <c r="A33" s="297" t="s">
        <v>432</v>
      </c>
      <c r="B33" s="223" t="str">
        <f>B6</f>
        <v>USA</v>
      </c>
      <c r="C33" s="316">
        <v>0</v>
      </c>
      <c r="D33" s="316">
        <v>0</v>
      </c>
      <c r="E33" s="316">
        <v>0</v>
      </c>
      <c r="F33" s="316">
        <v>0</v>
      </c>
      <c r="G33" s="316">
        <v>0</v>
      </c>
      <c r="H33" s="316">
        <v>0</v>
      </c>
      <c r="I33" s="304"/>
    </row>
    <row r="34" spans="1:13" x14ac:dyDescent="0.2">
      <c r="A34" s="299" t="s">
        <v>433</v>
      </c>
      <c r="B34" s="300" t="str">
        <f>B33</f>
        <v>USA</v>
      </c>
      <c r="C34" s="318">
        <v>0</v>
      </c>
      <c r="D34" s="318">
        <v>0</v>
      </c>
      <c r="E34" s="318">
        <v>0</v>
      </c>
      <c r="F34" s="318">
        <v>0</v>
      </c>
      <c r="G34" s="318">
        <v>0</v>
      </c>
      <c r="H34" s="318">
        <v>0</v>
      </c>
      <c r="I34" s="304"/>
    </row>
    <row r="35" spans="1:13" x14ac:dyDescent="0.2">
      <c r="A35" s="301" t="s">
        <v>357</v>
      </c>
      <c r="B35" s="300" t="str">
        <f>B33</f>
        <v>USA</v>
      </c>
      <c r="C35" s="319">
        <f>C33-C34</f>
        <v>0</v>
      </c>
      <c r="D35" s="320">
        <f t="shared" ref="D35:G35" si="14">D33-D34</f>
        <v>0</v>
      </c>
      <c r="E35" s="319">
        <f t="shared" si="14"/>
        <v>0</v>
      </c>
      <c r="F35" s="320">
        <f t="shared" si="14"/>
        <v>0</v>
      </c>
      <c r="G35" s="319">
        <f t="shared" si="14"/>
        <v>0</v>
      </c>
      <c r="H35" s="319">
        <f t="shared" ref="H35" si="15">H33-H34</f>
        <v>0</v>
      </c>
    </row>
    <row r="36" spans="1:13" x14ac:dyDescent="0.2">
      <c r="A36" s="302" t="s">
        <v>358</v>
      </c>
      <c r="B36" s="303" t="str">
        <f>B34</f>
        <v>USA</v>
      </c>
      <c r="C36" s="321" t="e">
        <f>C35/C33</f>
        <v>#DIV/0!</v>
      </c>
      <c r="D36" s="322" t="e">
        <f t="shared" ref="D36:G36" si="16">D35/D33</f>
        <v>#DIV/0!</v>
      </c>
      <c r="E36" s="321" t="e">
        <f t="shared" si="16"/>
        <v>#DIV/0!</v>
      </c>
      <c r="F36" s="322" t="e">
        <f t="shared" si="16"/>
        <v>#DIV/0!</v>
      </c>
      <c r="G36" s="321" t="e">
        <f t="shared" si="16"/>
        <v>#DIV/0!</v>
      </c>
      <c r="H36" s="321" t="e">
        <f t="shared" ref="H36" si="17">H35/H33</f>
        <v>#DIV/0!</v>
      </c>
    </row>
    <row r="37" spans="1:13" ht="13.5" thickBot="1" x14ac:dyDescent="0.25">
      <c r="A37" s="305"/>
      <c r="B37" s="306"/>
      <c r="C37" s="307"/>
      <c r="D37" s="308"/>
      <c r="E37" s="307"/>
      <c r="F37" s="308"/>
      <c r="G37" s="307"/>
      <c r="H37" s="307"/>
    </row>
    <row r="38" spans="1:13" ht="13.5" thickBot="1" x14ac:dyDescent="0.25">
      <c r="A38" s="268" t="s">
        <v>359</v>
      </c>
      <c r="B38" s="269" t="s">
        <v>344</v>
      </c>
      <c r="C38" s="265">
        <v>2018</v>
      </c>
      <c r="D38" s="269">
        <v>2019</v>
      </c>
      <c r="E38" s="265">
        <v>2020</v>
      </c>
      <c r="F38" s="269">
        <v>2021</v>
      </c>
      <c r="G38" s="265">
        <v>2022</v>
      </c>
      <c r="H38" s="265">
        <v>2023</v>
      </c>
    </row>
    <row r="39" spans="1:13" x14ac:dyDescent="0.2">
      <c r="A39" s="299" t="s">
        <v>434</v>
      </c>
      <c r="B39" s="300" t="str">
        <f>B23</f>
        <v>Skandinavien</v>
      </c>
      <c r="C39" s="309">
        <f>SUM(C16)</f>
        <v>0</v>
      </c>
      <c r="D39" s="309">
        <f t="shared" ref="D39:H39" si="18">SUM(D16)</f>
        <v>0</v>
      </c>
      <c r="E39" s="309">
        <f t="shared" si="18"/>
        <v>0</v>
      </c>
      <c r="F39" s="309">
        <f t="shared" si="18"/>
        <v>0</v>
      </c>
      <c r="G39" s="309">
        <f t="shared" si="18"/>
        <v>0</v>
      </c>
      <c r="H39" s="309">
        <f t="shared" si="18"/>
        <v>0</v>
      </c>
    </row>
    <row r="40" spans="1:13" x14ac:dyDescent="0.2">
      <c r="A40" s="299" t="s">
        <v>434</v>
      </c>
      <c r="B40" s="224" t="str">
        <f>B5</f>
        <v>Europa</v>
      </c>
      <c r="C40" s="309">
        <f>SUM(C17)</f>
        <v>0</v>
      </c>
      <c r="D40" s="309">
        <f t="shared" ref="D40:G40" si="19">SUM(D17)</f>
        <v>0</v>
      </c>
      <c r="E40" s="309">
        <f t="shared" si="19"/>
        <v>0</v>
      </c>
      <c r="F40" s="309">
        <f t="shared" si="19"/>
        <v>0</v>
      </c>
      <c r="G40" s="309">
        <f t="shared" si="19"/>
        <v>0</v>
      </c>
      <c r="H40" s="309">
        <v>0</v>
      </c>
    </row>
    <row r="41" spans="1:13" x14ac:dyDescent="0.2">
      <c r="A41" s="299" t="s">
        <v>434</v>
      </c>
      <c r="B41" s="300" t="str">
        <f>B6</f>
        <v>USA</v>
      </c>
      <c r="C41" s="309">
        <f>C18+SUM(C18)</f>
        <v>0</v>
      </c>
      <c r="D41" s="309">
        <f t="shared" ref="D41" si="20">D18+SUM(D18)</f>
        <v>0</v>
      </c>
      <c r="E41" s="309">
        <f>E18+SUM(E18)</f>
        <v>0</v>
      </c>
      <c r="F41" s="309">
        <f>F18+SUM(F18)</f>
        <v>0</v>
      </c>
      <c r="G41" s="309">
        <f>G18+SUM(G18)</f>
        <v>0</v>
      </c>
      <c r="H41" s="309">
        <f>SUM(H18)</f>
        <v>0</v>
      </c>
      <c r="I41" s="296"/>
      <c r="J41" s="296"/>
    </row>
    <row r="42" spans="1:13" ht="13.5" thickBot="1" x14ac:dyDescent="0.25">
      <c r="A42" s="225" t="s">
        <v>360</v>
      </c>
      <c r="B42" s="226" t="s">
        <v>219</v>
      </c>
      <c r="C42" s="323">
        <f t="shared" ref="C42:G42" si="21">C39+C40+C41</f>
        <v>0</v>
      </c>
      <c r="D42" s="324">
        <f t="shared" si="21"/>
        <v>0</v>
      </c>
      <c r="E42" s="323">
        <f t="shared" si="21"/>
        <v>0</v>
      </c>
      <c r="F42" s="324">
        <f t="shared" si="21"/>
        <v>0</v>
      </c>
      <c r="G42" s="323">
        <f t="shared" si="21"/>
        <v>0</v>
      </c>
      <c r="H42" s="323">
        <f>H39+H40+H41</f>
        <v>0</v>
      </c>
    </row>
    <row r="43" spans="1:13" ht="13.5" thickBot="1" x14ac:dyDescent="0.25">
      <c r="A43" s="227"/>
      <c r="B43" s="228"/>
      <c r="C43" s="229"/>
      <c r="D43" s="229"/>
      <c r="E43" s="229"/>
      <c r="F43" s="229"/>
      <c r="G43" s="229"/>
      <c r="H43" s="229"/>
    </row>
    <row r="44" spans="1:13" x14ac:dyDescent="0.2">
      <c r="A44" s="263" t="s">
        <v>361</v>
      </c>
      <c r="B44" s="264" t="s">
        <v>344</v>
      </c>
      <c r="C44" s="259">
        <v>2018</v>
      </c>
      <c r="D44" s="259">
        <v>2019</v>
      </c>
      <c r="E44" s="264">
        <v>2020</v>
      </c>
      <c r="F44" s="259">
        <v>2021</v>
      </c>
      <c r="G44" s="264">
        <v>2022</v>
      </c>
      <c r="H44" s="259">
        <v>2023</v>
      </c>
      <c r="I44" s="230"/>
      <c r="J44" s="230"/>
      <c r="K44" s="231"/>
      <c r="L44" s="232"/>
      <c r="M44" s="232"/>
    </row>
    <row r="45" spans="1:13" s="262" customFormat="1" x14ac:dyDescent="0.2">
      <c r="A45" s="299" t="s">
        <v>434</v>
      </c>
      <c r="B45" s="300" t="str">
        <f>B39</f>
        <v>Skandinavien</v>
      </c>
      <c r="C45" s="309">
        <f>C23*C39</f>
        <v>0</v>
      </c>
      <c r="D45" s="309">
        <f t="shared" ref="D45:H45" si="22">D23*D39</f>
        <v>0</v>
      </c>
      <c r="E45" s="309">
        <f t="shared" si="22"/>
        <v>0</v>
      </c>
      <c r="F45" s="309">
        <f t="shared" si="22"/>
        <v>0</v>
      </c>
      <c r="G45" s="309">
        <f t="shared" si="22"/>
        <v>0</v>
      </c>
      <c r="H45" s="309">
        <f t="shared" si="22"/>
        <v>0</v>
      </c>
      <c r="I45" s="310"/>
      <c r="J45" s="310"/>
      <c r="K45" s="310"/>
      <c r="L45" s="310"/>
      <c r="M45" s="310"/>
    </row>
    <row r="46" spans="1:13" s="262" customFormat="1" x14ac:dyDescent="0.2">
      <c r="A46" s="299" t="s">
        <v>434</v>
      </c>
      <c r="B46" s="300" t="str">
        <f>B40</f>
        <v>Europa</v>
      </c>
      <c r="C46" s="309">
        <f>C28*C40</f>
        <v>0</v>
      </c>
      <c r="D46" s="309">
        <f t="shared" ref="D46:H46" si="23">D28*D40</f>
        <v>0</v>
      </c>
      <c r="E46" s="309">
        <f t="shared" si="23"/>
        <v>0</v>
      </c>
      <c r="F46" s="309">
        <f t="shared" si="23"/>
        <v>0</v>
      </c>
      <c r="G46" s="309">
        <f t="shared" si="23"/>
        <v>0</v>
      </c>
      <c r="H46" s="309">
        <f t="shared" si="23"/>
        <v>0</v>
      </c>
      <c r="I46" s="310"/>
      <c r="J46" s="310"/>
      <c r="K46" s="310"/>
      <c r="L46" s="310"/>
      <c r="M46" s="310"/>
    </row>
    <row r="47" spans="1:13" s="262" customFormat="1" x14ac:dyDescent="0.2">
      <c r="A47" s="299" t="s">
        <v>434</v>
      </c>
      <c r="B47" s="300" t="str">
        <f>B41</f>
        <v>USA</v>
      </c>
      <c r="C47" s="309">
        <f t="shared" ref="C47:H47" si="24">C33*C41</f>
        <v>0</v>
      </c>
      <c r="D47" s="309">
        <f t="shared" si="24"/>
        <v>0</v>
      </c>
      <c r="E47" s="309">
        <f t="shared" si="24"/>
        <v>0</v>
      </c>
      <c r="F47" s="309">
        <f t="shared" si="24"/>
        <v>0</v>
      </c>
      <c r="G47" s="309">
        <f t="shared" si="24"/>
        <v>0</v>
      </c>
      <c r="H47" s="309">
        <f t="shared" si="24"/>
        <v>0</v>
      </c>
      <c r="I47" s="310"/>
      <c r="J47" s="310"/>
      <c r="K47" s="310"/>
      <c r="L47" s="310"/>
      <c r="M47" s="310"/>
    </row>
    <row r="48" spans="1:13" x14ac:dyDescent="0.2">
      <c r="A48" s="270" t="s">
        <v>362</v>
      </c>
      <c r="B48" s="233"/>
      <c r="C48" s="271">
        <f>C45+C46+C47</f>
        <v>0</v>
      </c>
      <c r="D48" s="271">
        <f t="shared" ref="D48:H48" si="25">D45+D46+D47</f>
        <v>0</v>
      </c>
      <c r="E48" s="271">
        <f t="shared" si="25"/>
        <v>0</v>
      </c>
      <c r="F48" s="271">
        <f t="shared" si="25"/>
        <v>0</v>
      </c>
      <c r="G48" s="271">
        <f t="shared" si="25"/>
        <v>0</v>
      </c>
      <c r="H48" s="271">
        <f t="shared" si="25"/>
        <v>0</v>
      </c>
      <c r="I48" s="310"/>
      <c r="J48" s="310"/>
      <c r="K48" s="310"/>
      <c r="L48" s="310"/>
      <c r="M48" s="310"/>
    </row>
    <row r="49" spans="1:12" ht="13.5" thickBot="1" x14ac:dyDescent="0.25">
      <c r="A49" s="272"/>
      <c r="B49" s="273"/>
      <c r="C49" s="274"/>
      <c r="D49" s="274"/>
      <c r="E49" s="275"/>
      <c r="F49" s="274"/>
      <c r="G49" s="275"/>
      <c r="H49" s="276"/>
      <c r="I49" s="311"/>
      <c r="J49" s="311"/>
      <c r="K49" s="210"/>
    </row>
    <row r="50" spans="1:12" x14ac:dyDescent="0.2">
      <c r="A50" s="263" t="s">
        <v>363</v>
      </c>
      <c r="B50" s="264" t="s">
        <v>344</v>
      </c>
      <c r="C50" s="259">
        <v>2018</v>
      </c>
      <c r="D50" s="259">
        <v>2019</v>
      </c>
      <c r="E50" s="264">
        <v>2020</v>
      </c>
      <c r="F50" s="259">
        <v>2021</v>
      </c>
      <c r="G50" s="277">
        <v>2022</v>
      </c>
      <c r="H50" s="277">
        <v>2023</v>
      </c>
      <c r="I50" s="311"/>
      <c r="J50" s="311"/>
      <c r="K50" s="210"/>
    </row>
    <row r="51" spans="1:12" x14ac:dyDescent="0.2">
      <c r="A51" s="299" t="s">
        <v>434</v>
      </c>
      <c r="B51" s="300" t="str">
        <f>B45</f>
        <v>Skandinavien</v>
      </c>
      <c r="C51" s="242">
        <f t="shared" ref="C51:H51" si="26">C24*C39</f>
        <v>0</v>
      </c>
      <c r="D51" s="242">
        <f t="shared" si="26"/>
        <v>0</v>
      </c>
      <c r="E51" s="242">
        <f t="shared" si="26"/>
        <v>0</v>
      </c>
      <c r="F51" s="242">
        <f t="shared" si="26"/>
        <v>0</v>
      </c>
      <c r="G51" s="242">
        <f t="shared" si="26"/>
        <v>0</v>
      </c>
      <c r="H51" s="242">
        <f t="shared" si="26"/>
        <v>0</v>
      </c>
      <c r="I51" s="311"/>
      <c r="J51" s="311"/>
      <c r="K51" s="210"/>
    </row>
    <row r="52" spans="1:12" s="262" customFormat="1" x14ac:dyDescent="0.2">
      <c r="A52" s="299" t="s">
        <v>434</v>
      </c>
      <c r="B52" s="300" t="str">
        <f>B46</f>
        <v>Europa</v>
      </c>
      <c r="C52" s="242">
        <f t="shared" ref="C52:H52" si="27">C29*C40</f>
        <v>0</v>
      </c>
      <c r="D52" s="242">
        <f t="shared" si="27"/>
        <v>0</v>
      </c>
      <c r="E52" s="242">
        <f t="shared" si="27"/>
        <v>0</v>
      </c>
      <c r="F52" s="242">
        <f t="shared" si="27"/>
        <v>0</v>
      </c>
      <c r="G52" s="242">
        <f t="shared" si="27"/>
        <v>0</v>
      </c>
      <c r="H52" s="242">
        <f t="shared" si="27"/>
        <v>0</v>
      </c>
      <c r="I52" s="310"/>
      <c r="J52" s="310"/>
      <c r="K52" s="278"/>
      <c r="L52" s="308"/>
    </row>
    <row r="53" spans="1:12" s="262" customFormat="1" x14ac:dyDescent="0.2">
      <c r="A53" s="299" t="s">
        <v>434</v>
      </c>
      <c r="B53" s="300" t="str">
        <f>B47</f>
        <v>USA</v>
      </c>
      <c r="C53" s="242">
        <f t="shared" ref="C53:H53" si="28">C34*C41</f>
        <v>0</v>
      </c>
      <c r="D53" s="242">
        <f t="shared" si="28"/>
        <v>0</v>
      </c>
      <c r="E53" s="242">
        <f t="shared" si="28"/>
        <v>0</v>
      </c>
      <c r="F53" s="242">
        <f t="shared" si="28"/>
        <v>0</v>
      </c>
      <c r="G53" s="242">
        <f t="shared" si="28"/>
        <v>0</v>
      </c>
      <c r="H53" s="242">
        <f t="shared" si="28"/>
        <v>0</v>
      </c>
      <c r="I53" s="310"/>
      <c r="J53" s="310"/>
      <c r="K53" s="278"/>
      <c r="L53" s="308"/>
    </row>
    <row r="54" spans="1:12" s="262" customFormat="1" x14ac:dyDescent="0.2">
      <c r="A54" s="270" t="s">
        <v>436</v>
      </c>
      <c r="B54" s="233"/>
      <c r="C54" s="271">
        <f>C51+C52+C53</f>
        <v>0</v>
      </c>
      <c r="D54" s="271">
        <f t="shared" ref="D54:H54" si="29">D51+D52+D53</f>
        <v>0</v>
      </c>
      <c r="E54" s="271">
        <f t="shared" si="29"/>
        <v>0</v>
      </c>
      <c r="F54" s="271">
        <f t="shared" si="29"/>
        <v>0</v>
      </c>
      <c r="G54" s="271">
        <f t="shared" si="29"/>
        <v>0</v>
      </c>
      <c r="H54" s="271">
        <f t="shared" si="29"/>
        <v>0</v>
      </c>
      <c r="I54" s="310"/>
      <c r="J54" s="310"/>
      <c r="K54" s="278"/>
      <c r="L54" s="308"/>
    </row>
    <row r="55" spans="1:12" s="262" customFormat="1" ht="13.5" thickBot="1" x14ac:dyDescent="0.25">
      <c r="A55" s="312"/>
      <c r="B55" s="306"/>
      <c r="C55" s="279"/>
      <c r="D55" s="279"/>
      <c r="E55" s="280"/>
      <c r="F55" s="279"/>
      <c r="G55" s="281"/>
      <c r="H55" s="281"/>
      <c r="I55" s="310"/>
      <c r="J55" s="310"/>
      <c r="K55" s="278"/>
      <c r="L55" s="308"/>
    </row>
    <row r="56" spans="1:12" s="262" customFormat="1" x14ac:dyDescent="0.2">
      <c r="A56" s="263" t="s">
        <v>364</v>
      </c>
      <c r="B56" s="264" t="s">
        <v>344</v>
      </c>
      <c r="C56" s="259">
        <v>2018</v>
      </c>
      <c r="D56" s="259">
        <v>2019</v>
      </c>
      <c r="E56" s="264">
        <v>2020</v>
      </c>
      <c r="F56" s="259">
        <v>2021</v>
      </c>
      <c r="G56" s="277">
        <v>2022</v>
      </c>
      <c r="H56" s="277">
        <v>2023</v>
      </c>
      <c r="I56" s="310"/>
      <c r="J56" s="310"/>
      <c r="K56" s="278"/>
      <c r="L56" s="308"/>
    </row>
    <row r="57" spans="1:12" s="262" customFormat="1" x14ac:dyDescent="0.2">
      <c r="A57" s="299" t="s">
        <v>434</v>
      </c>
      <c r="B57" s="300" t="str">
        <f>B51</f>
        <v>Skandinavien</v>
      </c>
      <c r="C57" s="242">
        <f>C45-C51</f>
        <v>0</v>
      </c>
      <c r="D57" s="242">
        <f t="shared" ref="D57:H57" si="30">D45-D51</f>
        <v>0</v>
      </c>
      <c r="E57" s="242">
        <f t="shared" si="30"/>
        <v>0</v>
      </c>
      <c r="F57" s="242">
        <f t="shared" si="30"/>
        <v>0</v>
      </c>
      <c r="G57" s="242">
        <f t="shared" si="30"/>
        <v>0</v>
      </c>
      <c r="H57" s="242">
        <f t="shared" si="30"/>
        <v>0</v>
      </c>
      <c r="I57" s="310"/>
      <c r="J57" s="310"/>
      <c r="K57" s="278"/>
      <c r="L57" s="308"/>
    </row>
    <row r="58" spans="1:12" s="262" customFormat="1" x14ac:dyDescent="0.2">
      <c r="A58" s="299" t="s">
        <v>434</v>
      </c>
      <c r="B58" s="300" t="str">
        <f>B52</f>
        <v>Europa</v>
      </c>
      <c r="C58" s="242">
        <f t="shared" ref="C58:H59" si="31">C46-C52</f>
        <v>0</v>
      </c>
      <c r="D58" s="242">
        <f t="shared" si="31"/>
        <v>0</v>
      </c>
      <c r="E58" s="242">
        <f t="shared" si="31"/>
        <v>0</v>
      </c>
      <c r="F58" s="242">
        <f t="shared" si="31"/>
        <v>0</v>
      </c>
      <c r="G58" s="242">
        <f t="shared" si="31"/>
        <v>0</v>
      </c>
      <c r="H58" s="242">
        <f t="shared" si="31"/>
        <v>0</v>
      </c>
      <c r="I58" s="310"/>
      <c r="J58" s="310"/>
      <c r="K58" s="278"/>
      <c r="L58" s="308"/>
    </row>
    <row r="59" spans="1:12" s="262" customFormat="1" x14ac:dyDescent="0.2">
      <c r="A59" s="299" t="s">
        <v>434</v>
      </c>
      <c r="B59" s="300" t="str">
        <f>B53</f>
        <v>USA</v>
      </c>
      <c r="C59" s="242">
        <f t="shared" si="31"/>
        <v>0</v>
      </c>
      <c r="D59" s="242">
        <f t="shared" si="31"/>
        <v>0</v>
      </c>
      <c r="E59" s="242">
        <f t="shared" si="31"/>
        <v>0</v>
      </c>
      <c r="F59" s="242">
        <f t="shared" si="31"/>
        <v>0</v>
      </c>
      <c r="G59" s="242">
        <f t="shared" si="31"/>
        <v>0</v>
      </c>
      <c r="H59" s="242">
        <f t="shared" si="31"/>
        <v>0</v>
      </c>
      <c r="I59" s="310"/>
      <c r="J59" s="310"/>
      <c r="K59" s="278"/>
      <c r="L59" s="308"/>
    </row>
    <row r="60" spans="1:12" x14ac:dyDescent="0.2">
      <c r="A60" s="270" t="s">
        <v>365</v>
      </c>
      <c r="B60" s="233"/>
      <c r="C60" s="282">
        <f>C57+C58+C59</f>
        <v>0</v>
      </c>
      <c r="D60" s="282">
        <f t="shared" ref="D60:H60" si="32">D57+D58+D59</f>
        <v>0</v>
      </c>
      <c r="E60" s="282">
        <f t="shared" si="32"/>
        <v>0</v>
      </c>
      <c r="F60" s="282">
        <f t="shared" si="32"/>
        <v>0</v>
      </c>
      <c r="G60" s="282">
        <f t="shared" si="32"/>
        <v>0</v>
      </c>
      <c r="H60" s="282">
        <f t="shared" si="32"/>
        <v>0</v>
      </c>
      <c r="I60" s="313"/>
      <c r="J60" s="313"/>
      <c r="K60" s="210"/>
    </row>
    <row r="61" spans="1:12" ht="13.5" thickBot="1" x14ac:dyDescent="0.25">
      <c r="A61" s="234" t="s">
        <v>366</v>
      </c>
      <c r="B61" s="235"/>
      <c r="C61" s="246" t="e">
        <f>C60/C48</f>
        <v>#DIV/0!</v>
      </c>
      <c r="D61" s="246" t="e">
        <f t="shared" ref="D61:H61" si="33">D60/D48</f>
        <v>#DIV/0!</v>
      </c>
      <c r="E61" s="246" t="e">
        <f t="shared" si="33"/>
        <v>#DIV/0!</v>
      </c>
      <c r="F61" s="246" t="e">
        <f t="shared" si="33"/>
        <v>#DIV/0!</v>
      </c>
      <c r="G61" s="246" t="e">
        <f t="shared" si="33"/>
        <v>#DIV/0!</v>
      </c>
      <c r="H61" s="246" t="e">
        <f t="shared" si="33"/>
        <v>#DIV/0!</v>
      </c>
      <c r="I61" s="313"/>
      <c r="J61" s="313"/>
      <c r="K61" s="210"/>
    </row>
    <row r="62" spans="1:12" x14ac:dyDescent="0.2">
      <c r="A62" s="228"/>
      <c r="B62" s="228"/>
      <c r="C62" s="236"/>
      <c r="D62" s="236"/>
      <c r="E62" s="236"/>
      <c r="F62" s="236"/>
      <c r="G62" s="236"/>
      <c r="H62" s="236"/>
      <c r="I62" s="313"/>
      <c r="J62" s="313"/>
      <c r="K62" s="210"/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1"/>
  <sheetViews>
    <sheetView zoomScale="102" zoomScaleNormal="102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1" sqref="A21"/>
    </sheetView>
  </sheetViews>
  <sheetFormatPr defaultRowHeight="14.25" x14ac:dyDescent="0.2"/>
  <cols>
    <col min="1" max="1" width="75.42578125" style="327" bestFit="1" customWidth="1"/>
    <col min="2" max="2" width="2.7109375" style="406" customWidth="1"/>
    <col min="3" max="3" width="14.42578125" style="327" customWidth="1"/>
    <col min="4" max="4" width="15.7109375" style="327" customWidth="1"/>
    <col min="5" max="5" width="16.28515625" style="327" customWidth="1"/>
    <col min="6" max="7" width="16.42578125" style="327" customWidth="1"/>
    <col min="8" max="8" width="17.140625" style="327" customWidth="1"/>
    <col min="9" max="16384" width="9.140625" style="327"/>
  </cols>
  <sheetData>
    <row r="1" spans="1:8" ht="20.25" x14ac:dyDescent="0.3">
      <c r="A1" s="366" t="s">
        <v>440</v>
      </c>
      <c r="B1" s="367"/>
    </row>
    <row r="2" spans="1:8" ht="15" x14ac:dyDescent="0.25">
      <c r="A2" s="326"/>
      <c r="B2" s="367"/>
      <c r="C2" s="326"/>
      <c r="D2" s="326"/>
      <c r="E2" s="326"/>
      <c r="F2" s="326"/>
      <c r="G2" s="326"/>
      <c r="H2" s="326"/>
    </row>
    <row r="3" spans="1:8" ht="15.75" thickBot="1" x14ac:dyDescent="0.3">
      <c r="A3" s="326" t="s">
        <v>270</v>
      </c>
      <c r="B3" s="367"/>
    </row>
    <row r="4" spans="1:8" s="368" customFormat="1" ht="15.75" thickBot="1" x14ac:dyDescent="0.3">
      <c r="C4" s="369">
        <v>2018</v>
      </c>
      <c r="D4" s="370">
        <v>2019</v>
      </c>
      <c r="E4" s="370">
        <v>2020</v>
      </c>
      <c r="F4" s="370">
        <v>2021</v>
      </c>
      <c r="G4" s="370">
        <v>2022</v>
      </c>
      <c r="H4" s="370">
        <v>2023</v>
      </c>
    </row>
    <row r="5" spans="1:8" s="368" customFormat="1" ht="15" thickBot="1" x14ac:dyDescent="0.25">
      <c r="A5" s="371" t="s">
        <v>274</v>
      </c>
      <c r="B5" s="372"/>
      <c r="C5" s="373"/>
      <c r="D5" s="374"/>
      <c r="E5" s="374"/>
      <c r="F5" s="374"/>
      <c r="G5" s="374"/>
      <c r="H5" s="374"/>
    </row>
    <row r="6" spans="1:8" x14ac:dyDescent="0.2">
      <c r="A6" s="375" t="s">
        <v>271</v>
      </c>
      <c r="B6" s="376"/>
      <c r="C6" s="377">
        <f>'Budget 2018-2023'!C40</f>
        <v>0</v>
      </c>
      <c r="D6" s="377">
        <f>'Budget 2018-2023'!D40</f>
        <v>0</v>
      </c>
      <c r="E6" s="377">
        <f>'Budget 2018-2023'!E40</f>
        <v>0</v>
      </c>
      <c r="F6" s="377">
        <f>'Budget 2018-2023'!F40</f>
        <v>0</v>
      </c>
      <c r="G6" s="377">
        <f>'Budget 2018-2023'!G40</f>
        <v>0</v>
      </c>
      <c r="H6" s="377">
        <f>'Budget 2018-2023'!H40</f>
        <v>0</v>
      </c>
    </row>
    <row r="7" spans="1:8" x14ac:dyDescent="0.2">
      <c r="A7" s="378" t="s">
        <v>272</v>
      </c>
      <c r="B7" s="379"/>
      <c r="C7" s="380"/>
      <c r="D7" s="380"/>
      <c r="E7" s="380"/>
      <c r="F7" s="380"/>
      <c r="G7" s="380"/>
      <c r="H7" s="380"/>
    </row>
    <row r="8" spans="1:8" x14ac:dyDescent="0.2">
      <c r="A8" s="381" t="s">
        <v>212</v>
      </c>
      <c r="B8" s="382"/>
      <c r="C8" s="383">
        <f>'Budget 2018-2023'!C35</f>
        <v>0</v>
      </c>
      <c r="D8" s="383">
        <f>'Budget 2018-2023'!D35</f>
        <v>0</v>
      </c>
      <c r="E8" s="383">
        <f>'Budget 2018-2023'!E35</f>
        <v>0</v>
      </c>
      <c r="F8" s="383">
        <f>'Budget 2018-2023'!F35</f>
        <v>0</v>
      </c>
      <c r="G8" s="383">
        <f>'Budget 2018-2023'!G35</f>
        <v>0</v>
      </c>
      <c r="H8" s="383">
        <f>'Budget 2018-2023'!H35</f>
        <v>0</v>
      </c>
    </row>
    <row r="9" spans="1:8" x14ac:dyDescent="0.2">
      <c r="A9" s="381" t="s">
        <v>273</v>
      </c>
      <c r="B9" s="382"/>
      <c r="C9" s="380"/>
      <c r="D9" s="380"/>
      <c r="E9" s="380"/>
      <c r="F9" s="380"/>
      <c r="G9" s="380"/>
      <c r="H9" s="380"/>
    </row>
    <row r="10" spans="1:8" x14ac:dyDescent="0.2">
      <c r="A10" s="381" t="s">
        <v>281</v>
      </c>
      <c r="B10" s="382"/>
      <c r="C10" s="380"/>
      <c r="D10" s="380"/>
      <c r="E10" s="380"/>
      <c r="F10" s="380"/>
      <c r="G10" s="380"/>
      <c r="H10" s="380"/>
    </row>
    <row r="11" spans="1:8" x14ac:dyDescent="0.2">
      <c r="A11" s="378" t="s">
        <v>282</v>
      </c>
      <c r="B11" s="379"/>
      <c r="C11" s="383">
        <f t="shared" ref="C11:D11" si="0">SUM(C6:C10)</f>
        <v>0</v>
      </c>
      <c r="D11" s="383">
        <f t="shared" si="0"/>
        <v>0</v>
      </c>
      <c r="E11" s="383">
        <f t="shared" ref="E11:F11" si="1">SUM(E6:E10)</f>
        <v>0</v>
      </c>
      <c r="F11" s="383">
        <f t="shared" si="1"/>
        <v>0</v>
      </c>
      <c r="G11" s="383">
        <f t="shared" ref="G11:H11" si="2">SUM(G6:G10)</f>
        <v>0</v>
      </c>
      <c r="H11" s="383">
        <f t="shared" si="2"/>
        <v>0</v>
      </c>
    </row>
    <row r="12" spans="1:8" s="387" customFormat="1" x14ac:dyDescent="0.2">
      <c r="A12" s="384"/>
      <c r="B12" s="385"/>
      <c r="C12" s="386"/>
      <c r="D12" s="386"/>
      <c r="E12" s="386"/>
      <c r="F12" s="386"/>
      <c r="G12" s="386"/>
      <c r="H12" s="386"/>
    </row>
    <row r="13" spans="1:8" x14ac:dyDescent="0.2">
      <c r="A13" s="378" t="s">
        <v>284</v>
      </c>
      <c r="B13" s="379"/>
      <c r="C13" s="380"/>
      <c r="D13" s="380"/>
      <c r="E13" s="380"/>
      <c r="F13" s="380"/>
      <c r="G13" s="380"/>
      <c r="H13" s="380"/>
    </row>
    <row r="14" spans="1:8" x14ac:dyDescent="0.2">
      <c r="A14" s="381" t="s">
        <v>285</v>
      </c>
      <c r="B14" s="382"/>
      <c r="C14" s="380"/>
      <c r="D14" s="380"/>
      <c r="E14" s="380"/>
      <c r="F14" s="380"/>
      <c r="G14" s="380"/>
      <c r="H14" s="380"/>
    </row>
    <row r="15" spans="1:8" x14ac:dyDescent="0.2">
      <c r="A15" s="381" t="s">
        <v>283</v>
      </c>
      <c r="B15" s="382"/>
      <c r="C15" s="383">
        <f>-'Budget 2018-2023'!C7/12</f>
        <v>0</v>
      </c>
      <c r="D15" s="383">
        <f>-'Budget 2018-2023'!D7/12+'Budget 2018-2023'!C7/12</f>
        <v>0</v>
      </c>
      <c r="E15" s="383">
        <f>-'Budget 2018-2023'!E7/12+'Budget 2018-2023'!D7/12</f>
        <v>0</v>
      </c>
      <c r="F15" s="383">
        <f>-'Budget 2018-2023'!F7/12+'Budget 2018-2023'!E7/12</f>
        <v>0</v>
      </c>
      <c r="G15" s="383">
        <f>-'Budget 2018-2023'!G7/12+'Budget 2018-2023'!F7/12</f>
        <v>0</v>
      </c>
      <c r="H15" s="383">
        <f>-'Budget 2018-2023'!H7/12+'Budget 2018-2023'!G7/12</f>
        <v>0</v>
      </c>
    </row>
    <row r="16" spans="1:8" x14ac:dyDescent="0.2">
      <c r="A16" s="381" t="s">
        <v>286</v>
      </c>
      <c r="B16" s="382"/>
      <c r="C16" s="383">
        <f>'Budget 2018-2023'!C31/12+'Budget 2018-2023'!C10/12</f>
        <v>0</v>
      </c>
      <c r="D16" s="383">
        <f>'Budget 2018-2023'!D31/12+'Budget 2018-2023'!D10/12-'Budget 2018-2023'!C31/12-'Budget 2018-2023'!C10/12</f>
        <v>0</v>
      </c>
      <c r="E16" s="383">
        <f>'Budget 2018-2023'!E31/12+'Budget 2018-2023'!E10/12-'Budget 2018-2023'!D31/12-'Budget 2018-2023'!D10/12</f>
        <v>0</v>
      </c>
      <c r="F16" s="383">
        <f>'Budget 2018-2023'!F31/12+'Budget 2018-2023'!F10/12-'Budget 2018-2023'!E31/12-'Budget 2018-2023'!E10/12</f>
        <v>0</v>
      </c>
      <c r="G16" s="383">
        <f>'Budget 2018-2023'!G31/12+'Budget 2018-2023'!G10/12-'Budget 2018-2023'!F31/12-'Budget 2018-2023'!F10/12</f>
        <v>0</v>
      </c>
      <c r="H16" s="383">
        <f>'Budget 2018-2023'!H31/12+'Budget 2018-2023'!H10/12-'Budget 2018-2023'!G31/12-'Budget 2018-2023'!G10/12</f>
        <v>0</v>
      </c>
    </row>
    <row r="17" spans="1:8" s="368" customFormat="1" ht="15" thickBot="1" x14ac:dyDescent="0.25">
      <c r="A17" s="388" t="s">
        <v>282</v>
      </c>
      <c r="B17" s="389"/>
      <c r="C17" s="390">
        <f t="shared" ref="C17:D17" si="3">SUM(C14:C16)</f>
        <v>0</v>
      </c>
      <c r="D17" s="390">
        <f t="shared" si="3"/>
        <v>0</v>
      </c>
      <c r="E17" s="390">
        <f t="shared" ref="E17:F17" si="4">SUM(E14:E16)</f>
        <v>0</v>
      </c>
      <c r="F17" s="390">
        <f t="shared" si="4"/>
        <v>0</v>
      </c>
      <c r="G17" s="390">
        <f t="shared" ref="G17:H17" si="5">SUM(G14:G16)</f>
        <v>0</v>
      </c>
      <c r="H17" s="390">
        <f t="shared" si="5"/>
        <v>0</v>
      </c>
    </row>
    <row r="18" spans="1:8" s="368" customFormat="1" ht="15" thickBot="1" x14ac:dyDescent="0.25">
      <c r="A18" s="391"/>
      <c r="B18" s="391"/>
      <c r="C18" s="392"/>
      <c r="D18" s="392"/>
      <c r="E18" s="392"/>
      <c r="F18" s="392"/>
      <c r="G18" s="392"/>
      <c r="H18" s="392"/>
    </row>
    <row r="19" spans="1:8" x14ac:dyDescent="0.2">
      <c r="A19" s="393" t="s">
        <v>275</v>
      </c>
      <c r="B19" s="394"/>
      <c r="C19" s="395"/>
      <c r="D19" s="395"/>
      <c r="E19" s="395"/>
      <c r="F19" s="395"/>
      <c r="G19" s="395"/>
      <c r="H19" s="395"/>
    </row>
    <row r="20" spans="1:8" x14ac:dyDescent="0.2">
      <c r="A20" s="381" t="s">
        <v>443</v>
      </c>
      <c r="B20" s="382"/>
      <c r="C20" s="396"/>
      <c r="D20" s="396"/>
      <c r="E20" s="396"/>
      <c r="F20" s="396"/>
      <c r="G20" s="396"/>
      <c r="H20" s="396"/>
    </row>
    <row r="21" spans="1:8" s="368" customFormat="1" ht="15" thickBot="1" x14ac:dyDescent="0.25">
      <c r="A21" s="388" t="s">
        <v>276</v>
      </c>
      <c r="B21" s="389"/>
      <c r="C21" s="397">
        <f>SUM(C20:C20)</f>
        <v>0</v>
      </c>
      <c r="D21" s="397">
        <f>SUM(D20:D20)</f>
        <v>0</v>
      </c>
      <c r="E21" s="397">
        <f>SUM(E20:E20)</f>
        <v>0</v>
      </c>
      <c r="F21" s="397">
        <f>SUM(F20:F20)</f>
        <v>0</v>
      </c>
      <c r="G21" s="397">
        <f t="shared" ref="G21:H21" si="6">SUM(G20:G20)</f>
        <v>0</v>
      </c>
      <c r="H21" s="397">
        <f t="shared" si="6"/>
        <v>0</v>
      </c>
    </row>
    <row r="22" spans="1:8" s="399" customFormat="1" ht="15" thickBot="1" x14ac:dyDescent="0.25">
      <c r="A22" s="391"/>
      <c r="B22" s="391"/>
      <c r="C22" s="398"/>
      <c r="D22" s="398"/>
      <c r="E22" s="398"/>
      <c r="F22" s="398"/>
      <c r="G22" s="398"/>
      <c r="H22" s="398"/>
    </row>
    <row r="23" spans="1:8" x14ac:dyDescent="0.2">
      <c r="A23" s="393" t="s">
        <v>277</v>
      </c>
      <c r="B23" s="394"/>
      <c r="C23" s="395"/>
      <c r="D23" s="395"/>
      <c r="E23" s="395"/>
      <c r="F23" s="395"/>
      <c r="G23" s="395"/>
      <c r="H23" s="395"/>
    </row>
    <row r="24" spans="1:8" x14ac:dyDescent="0.2">
      <c r="A24" s="381" t="s">
        <v>278</v>
      </c>
      <c r="B24" s="382"/>
      <c r="C24" s="380"/>
      <c r="D24" s="380"/>
      <c r="E24" s="380"/>
      <c r="F24" s="380"/>
      <c r="G24" s="380"/>
      <c r="H24" s="380"/>
    </row>
    <row r="25" spans="1:8" x14ac:dyDescent="0.2">
      <c r="A25" s="381" t="s">
        <v>279</v>
      </c>
      <c r="B25" s="382"/>
      <c r="C25" s="380"/>
      <c r="D25" s="380"/>
      <c r="E25" s="380"/>
      <c r="F25" s="380"/>
      <c r="G25" s="380"/>
      <c r="H25" s="380"/>
    </row>
    <row r="26" spans="1:8" s="368" customFormat="1" ht="15" thickBot="1" x14ac:dyDescent="0.25">
      <c r="A26" s="388" t="s">
        <v>287</v>
      </c>
      <c r="B26" s="389"/>
      <c r="C26" s="390">
        <f t="shared" ref="C26:D26" si="7">SUM(C24:C25)</f>
        <v>0</v>
      </c>
      <c r="D26" s="390">
        <f t="shared" si="7"/>
        <v>0</v>
      </c>
      <c r="E26" s="390">
        <f t="shared" ref="E26:F26" si="8">SUM(E24:E25)</f>
        <v>0</v>
      </c>
      <c r="F26" s="390">
        <f t="shared" si="8"/>
        <v>0</v>
      </c>
      <c r="G26" s="390">
        <f t="shared" ref="G26:H26" si="9">SUM(G24:G25)</f>
        <v>0</v>
      </c>
      <c r="H26" s="390">
        <f t="shared" si="9"/>
        <v>0</v>
      </c>
    </row>
    <row r="27" spans="1:8" s="399" customFormat="1" ht="15" thickBot="1" x14ac:dyDescent="0.25">
      <c r="A27" s="400"/>
      <c r="B27" s="391"/>
      <c r="C27" s="398"/>
      <c r="D27" s="398"/>
      <c r="E27" s="398"/>
      <c r="F27" s="398"/>
      <c r="G27" s="398"/>
      <c r="H27" s="398"/>
    </row>
    <row r="28" spans="1:8" s="368" customFormat="1" ht="15" thickBot="1" x14ac:dyDescent="0.25">
      <c r="A28" s="401" t="s">
        <v>270</v>
      </c>
      <c r="B28" s="402"/>
      <c r="C28" s="383">
        <f t="shared" ref="C28" si="10">C11+C17+C21+C26</f>
        <v>0</v>
      </c>
      <c r="D28" s="383">
        <f t="shared" ref="D28:E28" si="11">D11+D17+D21+D26</f>
        <v>0</v>
      </c>
      <c r="E28" s="383">
        <f t="shared" si="11"/>
        <v>0</v>
      </c>
      <c r="F28" s="383">
        <f t="shared" ref="F28" si="12">F11+F17+F21+F26</f>
        <v>0</v>
      </c>
      <c r="G28" s="383">
        <f t="shared" ref="G28:H28" si="13">G11+G17+G21+G26</f>
        <v>0</v>
      </c>
      <c r="H28" s="383">
        <f t="shared" si="13"/>
        <v>0</v>
      </c>
    </row>
    <row r="29" spans="1:8" x14ac:dyDescent="0.2">
      <c r="A29" s="403"/>
      <c r="B29" s="404"/>
      <c r="C29" s="405"/>
      <c r="D29" s="405"/>
      <c r="E29" s="405"/>
      <c r="F29" s="405"/>
      <c r="G29" s="405"/>
      <c r="H29" s="405"/>
    </row>
    <row r="30" spans="1:8" x14ac:dyDescent="0.2">
      <c r="A30" s="403"/>
      <c r="B30" s="404"/>
      <c r="C30" s="406"/>
      <c r="D30" s="406"/>
      <c r="E30" s="406"/>
      <c r="F30" s="406"/>
      <c r="G30" s="406"/>
      <c r="H30" s="406"/>
    </row>
    <row r="31" spans="1:8" x14ac:dyDescent="0.2">
      <c r="A31" s="407"/>
      <c r="B31" s="408"/>
      <c r="C31" s="406"/>
      <c r="D31" s="406"/>
      <c r="E31" s="406"/>
      <c r="F31" s="406"/>
      <c r="G31" s="406"/>
      <c r="H31" s="406"/>
    </row>
    <row r="32" spans="1:8" x14ac:dyDescent="0.2">
      <c r="A32" s="409" t="s">
        <v>304</v>
      </c>
      <c r="B32" s="410"/>
      <c r="C32" s="380">
        <v>0</v>
      </c>
      <c r="D32" s="383">
        <f>C33</f>
        <v>0</v>
      </c>
      <c r="E32" s="383">
        <f>D33</f>
        <v>0</v>
      </c>
      <c r="F32" s="383">
        <f>E33</f>
        <v>0</v>
      </c>
      <c r="G32" s="383">
        <f t="shared" ref="G32:H32" si="14">F33</f>
        <v>0</v>
      </c>
      <c r="H32" s="383">
        <f t="shared" si="14"/>
        <v>0</v>
      </c>
    </row>
    <row r="33" spans="1:8" s="368" customFormat="1" ht="15" thickBot="1" x14ac:dyDescent="0.25">
      <c r="A33" s="401" t="s">
        <v>288</v>
      </c>
      <c r="B33" s="402"/>
      <c r="C33" s="383">
        <f>C28</f>
        <v>0</v>
      </c>
      <c r="D33" s="383">
        <f t="shared" ref="D33:E33" si="15">D28</f>
        <v>0</v>
      </c>
      <c r="E33" s="383">
        <f t="shared" si="15"/>
        <v>0</v>
      </c>
      <c r="F33" s="383">
        <f t="shared" ref="F33:H33" si="16">F28</f>
        <v>0</v>
      </c>
      <c r="G33" s="383">
        <f t="shared" si="16"/>
        <v>0</v>
      </c>
      <c r="H33" s="383">
        <f t="shared" si="16"/>
        <v>0</v>
      </c>
    </row>
    <row r="34" spans="1:8" x14ac:dyDescent="0.2">
      <c r="A34" s="407" t="s">
        <v>289</v>
      </c>
      <c r="B34" s="408"/>
      <c r="C34" s="383">
        <f>C32+C33</f>
        <v>0</v>
      </c>
      <c r="D34" s="383">
        <f>D28</f>
        <v>0</v>
      </c>
      <c r="E34" s="383">
        <f t="shared" ref="E34:H34" si="17">E28</f>
        <v>0</v>
      </c>
      <c r="F34" s="383">
        <f t="shared" si="17"/>
        <v>0</v>
      </c>
      <c r="G34" s="383">
        <f t="shared" si="17"/>
        <v>0</v>
      </c>
      <c r="H34" s="383">
        <f t="shared" si="17"/>
        <v>0</v>
      </c>
    </row>
    <row r="35" spans="1:8" x14ac:dyDescent="0.2">
      <c r="A35" s="407" t="s">
        <v>290</v>
      </c>
      <c r="B35" s="408"/>
      <c r="C35" s="383">
        <f>C34-C28</f>
        <v>0</v>
      </c>
      <c r="D35" s="383">
        <f>D34-D28</f>
        <v>0</v>
      </c>
      <c r="E35" s="383">
        <f>E34-E28</f>
        <v>0</v>
      </c>
      <c r="F35" s="383">
        <f>F34-F28</f>
        <v>0</v>
      </c>
      <c r="G35" s="383">
        <v>0</v>
      </c>
      <c r="H35" s="383">
        <v>0</v>
      </c>
    </row>
    <row r="36" spans="1:8" x14ac:dyDescent="0.2">
      <c r="C36" s="386"/>
      <c r="D36" s="386"/>
      <c r="E36" s="386"/>
      <c r="F36" s="386"/>
      <c r="G36" s="386"/>
      <c r="H36" s="386"/>
    </row>
    <row r="37" spans="1:8" x14ac:dyDescent="0.2">
      <c r="A37" s="327" t="s">
        <v>291</v>
      </c>
      <c r="C37" s="383">
        <f t="shared" ref="C37:F37" si="18">+C34+B37</f>
        <v>0</v>
      </c>
      <c r="D37" s="383">
        <f t="shared" si="18"/>
        <v>0</v>
      </c>
      <c r="E37" s="383">
        <f t="shared" si="18"/>
        <v>0</v>
      </c>
      <c r="F37" s="383">
        <f t="shared" si="18"/>
        <v>0</v>
      </c>
      <c r="G37" s="383">
        <f t="shared" ref="G37:H37" si="19">F37+G28</f>
        <v>0</v>
      </c>
      <c r="H37" s="383">
        <f t="shared" si="19"/>
        <v>0</v>
      </c>
    </row>
    <row r="38" spans="1:8" x14ac:dyDescent="0.2">
      <c r="C38" s="406"/>
      <c r="D38" s="406"/>
      <c r="E38" s="406"/>
      <c r="F38" s="406"/>
      <c r="G38" s="406"/>
      <c r="H38" s="406"/>
    </row>
    <row r="39" spans="1:8" x14ac:dyDescent="0.2">
      <c r="C39" s="406"/>
      <c r="D39" s="406"/>
      <c r="E39" s="406"/>
      <c r="F39" s="406"/>
      <c r="G39" s="406"/>
      <c r="H39" s="406"/>
    </row>
    <row r="40" spans="1:8" s="414" customFormat="1" ht="15.75" thickBot="1" x14ac:dyDescent="0.3">
      <c r="A40" s="411" t="s">
        <v>417</v>
      </c>
      <c r="B40" s="412"/>
      <c r="C40" s="413">
        <f>C33</f>
        <v>0</v>
      </c>
      <c r="D40" s="413">
        <f t="shared" ref="D40:H40" si="20">D33</f>
        <v>0</v>
      </c>
      <c r="E40" s="413">
        <f t="shared" si="20"/>
        <v>0</v>
      </c>
      <c r="F40" s="413">
        <f t="shared" si="20"/>
        <v>0</v>
      </c>
      <c r="G40" s="413">
        <f t="shared" si="20"/>
        <v>0</v>
      </c>
      <c r="H40" s="413">
        <f t="shared" si="20"/>
        <v>0</v>
      </c>
    </row>
    <row r="41" spans="1:8" ht="15" thickTop="1" x14ac:dyDescent="0.2"/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45"/>
  <sheetViews>
    <sheetView tabSelected="1" workbookViewId="0">
      <selection activeCell="C40" sqref="C40:H40"/>
    </sheetView>
  </sheetViews>
  <sheetFormatPr defaultColWidth="9.140625" defaultRowHeight="14.25" x14ac:dyDescent="0.2"/>
  <cols>
    <col min="1" max="1" width="13.28515625" style="327" customWidth="1"/>
    <col min="2" max="2" width="17.7109375" style="327" customWidth="1"/>
    <col min="3" max="8" width="13.85546875" style="327" bestFit="1" customWidth="1"/>
    <col min="9" max="16384" width="9.140625" style="327"/>
  </cols>
  <sheetData>
    <row r="1" spans="1:8" ht="20.25" x14ac:dyDescent="0.3">
      <c r="A1" s="366" t="s">
        <v>440</v>
      </c>
      <c r="B1" s="326"/>
    </row>
    <row r="2" spans="1:8" ht="15" x14ac:dyDescent="0.25">
      <c r="A2" s="415" t="s">
        <v>378</v>
      </c>
      <c r="B2" s="326"/>
    </row>
    <row r="3" spans="1:8" ht="15" thickBot="1" x14ac:dyDescent="0.25">
      <c r="A3" s="332"/>
      <c r="B3" s="332"/>
      <c r="C3" s="332"/>
      <c r="D3" s="332"/>
      <c r="E3" s="332"/>
      <c r="F3" s="332"/>
      <c r="G3" s="332"/>
      <c r="H3" s="332"/>
    </row>
    <row r="4" spans="1:8" ht="15" thickBot="1" x14ac:dyDescent="0.25">
      <c r="A4" s="331"/>
      <c r="B4" s="331"/>
      <c r="C4" s="416">
        <v>2018</v>
      </c>
      <c r="D4" s="416">
        <v>2019</v>
      </c>
      <c r="E4" s="416">
        <v>2020</v>
      </c>
      <c r="F4" s="416">
        <v>2021</v>
      </c>
      <c r="G4" s="416">
        <v>2022</v>
      </c>
      <c r="H4" s="416">
        <v>2023</v>
      </c>
    </row>
    <row r="5" spans="1:8" x14ac:dyDescent="0.2">
      <c r="A5" s="417" t="s">
        <v>172</v>
      </c>
      <c r="B5" s="417"/>
      <c r="C5" s="418">
        <f>Sales!C48</f>
        <v>0</v>
      </c>
      <c r="D5" s="418">
        <f>Sales!D48</f>
        <v>0</v>
      </c>
      <c r="E5" s="418">
        <f>Sales!E48</f>
        <v>0</v>
      </c>
      <c r="F5" s="418">
        <f>Sales!F48</f>
        <v>0</v>
      </c>
      <c r="G5" s="418">
        <f>Sales!G48</f>
        <v>0</v>
      </c>
      <c r="H5" s="418">
        <f>Sales!H48</f>
        <v>0</v>
      </c>
    </row>
    <row r="6" spans="1:8" x14ac:dyDescent="0.2">
      <c r="A6" s="417" t="s">
        <v>173</v>
      </c>
      <c r="B6" s="417"/>
      <c r="C6" s="419"/>
      <c r="D6" s="419"/>
      <c r="E6" s="419"/>
      <c r="F6" s="419"/>
      <c r="G6" s="419"/>
      <c r="H6" s="419"/>
    </row>
    <row r="7" spans="1:8" ht="15" thickBot="1" x14ac:dyDescent="0.25">
      <c r="A7" s="420" t="s">
        <v>174</v>
      </c>
      <c r="B7" s="420"/>
      <c r="C7" s="421">
        <f>C5+C6</f>
        <v>0</v>
      </c>
      <c r="D7" s="421">
        <f t="shared" ref="D7:H7" si="0">D5+D6</f>
        <v>0</v>
      </c>
      <c r="E7" s="421">
        <f t="shared" si="0"/>
        <v>0</v>
      </c>
      <c r="F7" s="421">
        <f t="shared" si="0"/>
        <v>0</v>
      </c>
      <c r="G7" s="421">
        <f t="shared" si="0"/>
        <v>0</v>
      </c>
      <c r="H7" s="421">
        <f t="shared" si="0"/>
        <v>0</v>
      </c>
    </row>
    <row r="8" spans="1:8" ht="15.75" thickTop="1" thickBot="1" x14ac:dyDescent="0.25">
      <c r="A8" s="332"/>
      <c r="B8" s="332"/>
      <c r="C8" s="336"/>
      <c r="D8" s="336"/>
      <c r="E8" s="336"/>
      <c r="F8" s="336"/>
      <c r="G8" s="336"/>
      <c r="H8" s="336"/>
    </row>
    <row r="9" spans="1:8" x14ac:dyDescent="0.2">
      <c r="A9" s="422" t="s">
        <v>379</v>
      </c>
      <c r="B9" s="422"/>
      <c r="C9" s="418">
        <f>Sales!C54</f>
        <v>0</v>
      </c>
      <c r="D9" s="418">
        <f>Sales!D54</f>
        <v>0</v>
      </c>
      <c r="E9" s="418">
        <f>Sales!E54</f>
        <v>0</v>
      </c>
      <c r="F9" s="418">
        <f>Sales!F54</f>
        <v>0</v>
      </c>
      <c r="G9" s="418">
        <f>Sales!G54</f>
        <v>0</v>
      </c>
      <c r="H9" s="418">
        <f>Sales!H54</f>
        <v>0</v>
      </c>
    </row>
    <row r="10" spans="1:8" x14ac:dyDescent="0.2">
      <c r="A10" s="423" t="s">
        <v>428</v>
      </c>
      <c r="B10" s="423"/>
      <c r="C10" s="424">
        <f>C9</f>
        <v>0</v>
      </c>
      <c r="D10" s="424">
        <f t="shared" ref="D10:H10" si="1">D9</f>
        <v>0</v>
      </c>
      <c r="E10" s="424">
        <f t="shared" si="1"/>
        <v>0</v>
      </c>
      <c r="F10" s="424">
        <f t="shared" si="1"/>
        <v>0</v>
      </c>
      <c r="G10" s="424">
        <f t="shared" si="1"/>
        <v>0</v>
      </c>
      <c r="H10" s="424">
        <f t="shared" si="1"/>
        <v>0</v>
      </c>
    </row>
    <row r="11" spans="1:8" x14ac:dyDescent="0.2">
      <c r="A11" s="423"/>
      <c r="B11" s="423"/>
      <c r="C11" s="424">
        <f>C5-C10</f>
        <v>0</v>
      </c>
      <c r="D11" s="424">
        <f t="shared" ref="D11:H11" si="2">D5-D10</f>
        <v>0</v>
      </c>
      <c r="E11" s="424">
        <f t="shared" si="2"/>
        <v>0</v>
      </c>
      <c r="F11" s="424">
        <f t="shared" si="2"/>
        <v>0</v>
      </c>
      <c r="G11" s="424">
        <f t="shared" si="2"/>
        <v>0</v>
      </c>
      <c r="H11" s="424">
        <f t="shared" si="2"/>
        <v>0</v>
      </c>
    </row>
    <row r="12" spans="1:8" ht="15" thickBot="1" x14ac:dyDescent="0.25">
      <c r="A12" s="423" t="s">
        <v>227</v>
      </c>
      <c r="B12" s="423"/>
      <c r="C12" s="425" t="e">
        <f t="shared" ref="C12:H12" si="3">C11/C7</f>
        <v>#DIV/0!</v>
      </c>
      <c r="D12" s="425" t="e">
        <f t="shared" si="3"/>
        <v>#DIV/0!</v>
      </c>
      <c r="E12" s="425" t="e">
        <f t="shared" si="3"/>
        <v>#DIV/0!</v>
      </c>
      <c r="F12" s="425" t="e">
        <f t="shared" si="3"/>
        <v>#DIV/0!</v>
      </c>
      <c r="G12" s="425" t="e">
        <f t="shared" si="3"/>
        <v>#DIV/0!</v>
      </c>
      <c r="H12" s="425" t="e">
        <f t="shared" si="3"/>
        <v>#DIV/0!</v>
      </c>
    </row>
    <row r="13" spans="1:8" ht="15" thickBot="1" x14ac:dyDescent="0.25">
      <c r="A13" s="332"/>
      <c r="B13" s="332"/>
      <c r="C13" s="426"/>
      <c r="D13" s="426"/>
      <c r="E13" s="426"/>
      <c r="F13" s="426"/>
      <c r="G13" s="426"/>
      <c r="H13" s="426"/>
    </row>
    <row r="14" spans="1:8" x14ac:dyDescent="0.2">
      <c r="A14" s="422" t="s">
        <v>177</v>
      </c>
      <c r="B14" s="422"/>
      <c r="C14" s="418">
        <f>Costs!C3</f>
        <v>0</v>
      </c>
      <c r="D14" s="418">
        <f>Costs!D3</f>
        <v>0</v>
      </c>
      <c r="E14" s="418">
        <f>Costs!E3</f>
        <v>0</v>
      </c>
      <c r="F14" s="418">
        <f>Costs!F3</f>
        <v>0</v>
      </c>
      <c r="G14" s="418">
        <f>Costs!G3</f>
        <v>0</v>
      </c>
      <c r="H14" s="418">
        <f>Costs!H3</f>
        <v>0</v>
      </c>
    </row>
    <row r="15" spans="1:8" x14ac:dyDescent="0.2">
      <c r="A15" s="423" t="s">
        <v>182</v>
      </c>
      <c r="B15" s="423"/>
      <c r="C15" s="427">
        <f>C14</f>
        <v>0</v>
      </c>
      <c r="D15" s="427">
        <f t="shared" ref="D15:H15" si="4">D14</f>
        <v>0</v>
      </c>
      <c r="E15" s="427">
        <f t="shared" si="4"/>
        <v>0</v>
      </c>
      <c r="F15" s="427">
        <f t="shared" si="4"/>
        <v>0</v>
      </c>
      <c r="G15" s="427">
        <f t="shared" si="4"/>
        <v>0</v>
      </c>
      <c r="H15" s="427">
        <f t="shared" si="4"/>
        <v>0</v>
      </c>
    </row>
    <row r="16" spans="1:8" x14ac:dyDescent="0.2">
      <c r="A16" s="428"/>
      <c r="B16" s="428"/>
      <c r="C16" s="429"/>
      <c r="D16" s="429"/>
      <c r="E16" s="429"/>
      <c r="F16" s="429"/>
      <c r="G16" s="429"/>
      <c r="H16" s="429"/>
    </row>
    <row r="17" spans="1:8" x14ac:dyDescent="0.2">
      <c r="A17" s="422" t="s">
        <v>176</v>
      </c>
      <c r="B17" s="422"/>
      <c r="C17" s="430">
        <f>Costs!C8</f>
        <v>0</v>
      </c>
      <c r="D17" s="430">
        <f>Costs!D8</f>
        <v>0</v>
      </c>
      <c r="E17" s="430">
        <f>Costs!E8</f>
        <v>0</v>
      </c>
      <c r="F17" s="430">
        <f>Costs!F8</f>
        <v>0</v>
      </c>
      <c r="G17" s="430">
        <f>Costs!G8</f>
        <v>0</v>
      </c>
      <c r="H17" s="430">
        <f>Costs!H8</f>
        <v>0</v>
      </c>
    </row>
    <row r="18" spans="1:8" x14ac:dyDescent="0.2">
      <c r="A18" s="422" t="s">
        <v>186</v>
      </c>
      <c r="B18" s="422"/>
      <c r="C18" s="309">
        <f>Personell!C15*Costs!$D11+Personell!C17*Costs!$D12+Personell!C18*Costs!$D13+Personell!C20*Costs!$D14</f>
        <v>0</v>
      </c>
      <c r="D18" s="309">
        <f>Personell!D15*Costs!$D11+Personell!D17*Costs!$D12+Personell!D18*Costs!$D13+Personell!D20*Costs!$D14</f>
        <v>0</v>
      </c>
      <c r="E18" s="309">
        <f>Personell!E15*Costs!$D11+Personell!E17*Costs!$D12+Personell!E18*Costs!$D13+Personell!E20*Costs!$D14</f>
        <v>0</v>
      </c>
      <c r="F18" s="309">
        <f>Personell!F15*Costs!$D11+Personell!F17*Costs!$D12+Personell!F18*Costs!$D13+Personell!F20*Costs!$D14</f>
        <v>0</v>
      </c>
      <c r="G18" s="309">
        <f>Personell!G15*Costs!$D11+Personell!G17*Costs!$D12+Personell!G18*Costs!$D13+Personell!G20*Costs!$D14</f>
        <v>0</v>
      </c>
      <c r="H18" s="309">
        <f>Personell!H15*Costs!$D11+Personell!H17*Costs!$D12+Personell!H18*Costs!$D13+Personell!H20*Costs!$D14</f>
        <v>0</v>
      </c>
    </row>
    <row r="19" spans="1:8" x14ac:dyDescent="0.2">
      <c r="A19" s="422" t="s">
        <v>187</v>
      </c>
      <c r="B19" s="422"/>
      <c r="C19" s="309">
        <f>Costs!C23</f>
        <v>0</v>
      </c>
      <c r="D19" s="309">
        <f>Costs!D23</f>
        <v>0</v>
      </c>
      <c r="E19" s="309">
        <f>Costs!E23</f>
        <v>0</v>
      </c>
      <c r="F19" s="309">
        <f>Costs!F23</f>
        <v>0</v>
      </c>
      <c r="G19" s="309">
        <f>Costs!G23</f>
        <v>0</v>
      </c>
      <c r="H19" s="309">
        <f>Costs!H23</f>
        <v>0</v>
      </c>
    </row>
    <row r="20" spans="1:8" x14ac:dyDescent="0.2">
      <c r="A20" s="422" t="s">
        <v>188</v>
      </c>
      <c r="B20" s="422"/>
      <c r="C20" s="309">
        <f>Costs!C27</f>
        <v>0</v>
      </c>
      <c r="D20" s="309">
        <f>Costs!D27</f>
        <v>0</v>
      </c>
      <c r="E20" s="309">
        <f>Costs!E27</f>
        <v>0</v>
      </c>
      <c r="F20" s="309">
        <f>Costs!F27</f>
        <v>0</v>
      </c>
      <c r="G20" s="309">
        <f>Costs!G27</f>
        <v>0</v>
      </c>
      <c r="H20" s="309">
        <f>Costs!H27</f>
        <v>0</v>
      </c>
    </row>
    <row r="21" spans="1:8" x14ac:dyDescent="0.2">
      <c r="A21" s="422" t="s">
        <v>383</v>
      </c>
      <c r="B21" s="422"/>
      <c r="C21" s="309">
        <f>Costs!C32</f>
        <v>0</v>
      </c>
      <c r="D21" s="309">
        <f>Costs!D32</f>
        <v>0</v>
      </c>
      <c r="E21" s="309">
        <f>Costs!E32</f>
        <v>0</v>
      </c>
      <c r="F21" s="309">
        <f>Costs!F32</f>
        <v>0</v>
      </c>
      <c r="G21" s="309">
        <f>Costs!G32</f>
        <v>0</v>
      </c>
      <c r="H21" s="309">
        <f>Costs!H32</f>
        <v>0</v>
      </c>
    </row>
    <row r="22" spans="1:8" x14ac:dyDescent="0.2">
      <c r="A22" s="422" t="s">
        <v>189</v>
      </c>
      <c r="B22" s="422"/>
      <c r="C22" s="309">
        <f>Costs!C40</f>
        <v>0</v>
      </c>
      <c r="D22" s="309">
        <f>Costs!D40</f>
        <v>0</v>
      </c>
      <c r="E22" s="309">
        <f>Costs!E40</f>
        <v>0</v>
      </c>
      <c r="F22" s="309">
        <f>Costs!F40</f>
        <v>0</v>
      </c>
      <c r="G22" s="309">
        <f>Costs!G40</f>
        <v>0</v>
      </c>
      <c r="H22" s="309">
        <f>Costs!H40</f>
        <v>0</v>
      </c>
    </row>
    <row r="23" spans="1:8" x14ac:dyDescent="0.2">
      <c r="A23" s="422" t="s">
        <v>385</v>
      </c>
      <c r="B23" s="422"/>
      <c r="C23" s="309">
        <f>Costs!C44</f>
        <v>0</v>
      </c>
      <c r="D23" s="309">
        <f>Costs!D44</f>
        <v>0</v>
      </c>
      <c r="E23" s="309">
        <f>Costs!E44</f>
        <v>0</v>
      </c>
      <c r="F23" s="309">
        <f>Costs!F44</f>
        <v>0</v>
      </c>
      <c r="G23" s="309">
        <f>Costs!G44</f>
        <v>0</v>
      </c>
      <c r="H23" s="309">
        <f>Costs!H44</f>
        <v>0</v>
      </c>
    </row>
    <row r="24" spans="1:8" x14ac:dyDescent="0.2">
      <c r="A24" s="422" t="s">
        <v>384</v>
      </c>
      <c r="B24" s="422"/>
      <c r="C24" s="309">
        <f>Costs!C49</f>
        <v>0</v>
      </c>
      <c r="D24" s="309">
        <f>Costs!D49</f>
        <v>0</v>
      </c>
      <c r="E24" s="309">
        <f>Costs!E49</f>
        <v>0</v>
      </c>
      <c r="F24" s="309">
        <f>Costs!F49</f>
        <v>0</v>
      </c>
      <c r="G24" s="309">
        <f>Costs!G49</f>
        <v>0</v>
      </c>
      <c r="H24" s="309">
        <f>Costs!H49</f>
        <v>0</v>
      </c>
    </row>
    <row r="25" spans="1:8" x14ac:dyDescent="0.2">
      <c r="A25" s="422" t="s">
        <v>389</v>
      </c>
      <c r="B25" s="422"/>
      <c r="C25" s="309">
        <f>Costs!C54</f>
        <v>0</v>
      </c>
      <c r="D25" s="309">
        <f>Costs!D54</f>
        <v>0</v>
      </c>
      <c r="E25" s="309">
        <f>Costs!E54</f>
        <v>0</v>
      </c>
      <c r="F25" s="309">
        <f>Costs!F54</f>
        <v>0</v>
      </c>
      <c r="G25" s="309">
        <f>Costs!G54</f>
        <v>0</v>
      </c>
      <c r="H25" s="309">
        <f>Costs!H54</f>
        <v>0</v>
      </c>
    </row>
    <row r="26" spans="1:8" ht="15" thickBot="1" x14ac:dyDescent="0.25">
      <c r="A26" s="423" t="s">
        <v>192</v>
      </c>
      <c r="B26" s="423"/>
      <c r="C26" s="421">
        <f t="shared" ref="C26:H26" si="5">SUM(C17:C25)</f>
        <v>0</v>
      </c>
      <c r="D26" s="421">
        <f t="shared" si="5"/>
        <v>0</v>
      </c>
      <c r="E26" s="421">
        <f t="shared" si="5"/>
        <v>0</v>
      </c>
      <c r="F26" s="421">
        <f t="shared" si="5"/>
        <v>0</v>
      </c>
      <c r="G26" s="421">
        <f t="shared" si="5"/>
        <v>0</v>
      </c>
      <c r="H26" s="421">
        <f t="shared" si="5"/>
        <v>0</v>
      </c>
    </row>
    <row r="27" spans="1:8" ht="15.75" thickTop="1" thickBot="1" x14ac:dyDescent="0.25">
      <c r="A27" s="332"/>
      <c r="B27" s="332"/>
      <c r="C27" s="336"/>
      <c r="D27" s="336"/>
      <c r="E27" s="336"/>
      <c r="F27" s="336"/>
      <c r="G27" s="336"/>
      <c r="H27" s="336"/>
    </row>
    <row r="28" spans="1:8" x14ac:dyDescent="0.2">
      <c r="A28" s="422" t="s">
        <v>203</v>
      </c>
      <c r="B28" s="422"/>
      <c r="C28" s="418">
        <f>Personell!C24</f>
        <v>0</v>
      </c>
      <c r="D28" s="418">
        <f>Personell!D24</f>
        <v>0</v>
      </c>
      <c r="E28" s="418">
        <f>Personell!E24</f>
        <v>0</v>
      </c>
      <c r="F28" s="418">
        <f>Personell!F24</f>
        <v>0</v>
      </c>
      <c r="G28" s="418">
        <f>Personell!G24</f>
        <v>0</v>
      </c>
      <c r="H28" s="418">
        <f>Personell!H24</f>
        <v>0</v>
      </c>
    </row>
    <row r="29" spans="1:8" ht="15" thickBot="1" x14ac:dyDescent="0.25">
      <c r="A29" s="423" t="s">
        <v>204</v>
      </c>
      <c r="B29" s="423"/>
      <c r="C29" s="421">
        <f>C28</f>
        <v>0</v>
      </c>
      <c r="D29" s="421">
        <f t="shared" ref="D29:H29" si="6">D28</f>
        <v>0</v>
      </c>
      <c r="E29" s="421">
        <f t="shared" si="6"/>
        <v>0</v>
      </c>
      <c r="F29" s="421">
        <f t="shared" si="6"/>
        <v>0</v>
      </c>
      <c r="G29" s="421">
        <f t="shared" si="6"/>
        <v>0</v>
      </c>
      <c r="H29" s="421">
        <f t="shared" si="6"/>
        <v>0</v>
      </c>
    </row>
    <row r="30" spans="1:8" ht="15" thickTop="1" x14ac:dyDescent="0.2">
      <c r="A30" s="332"/>
      <c r="B30" s="332"/>
      <c r="C30" s="336"/>
      <c r="D30" s="336"/>
      <c r="E30" s="336"/>
      <c r="F30" s="336"/>
      <c r="G30" s="336"/>
      <c r="H30" s="336"/>
    </row>
    <row r="31" spans="1:8" ht="15" thickBot="1" x14ac:dyDescent="0.25">
      <c r="A31" s="423" t="s">
        <v>210</v>
      </c>
      <c r="B31" s="423"/>
      <c r="C31" s="421">
        <f>C15+C26+C29</f>
        <v>0</v>
      </c>
      <c r="D31" s="421">
        <f t="shared" ref="D31:H31" si="7">D15+D26+D29</f>
        <v>0</v>
      </c>
      <c r="E31" s="421">
        <f t="shared" si="7"/>
        <v>0</v>
      </c>
      <c r="F31" s="421">
        <f t="shared" si="7"/>
        <v>0</v>
      </c>
      <c r="G31" s="421">
        <f t="shared" si="7"/>
        <v>0</v>
      </c>
      <c r="H31" s="421">
        <f t="shared" si="7"/>
        <v>0</v>
      </c>
    </row>
    <row r="32" spans="1:8" ht="15" thickTop="1" x14ac:dyDescent="0.2">
      <c r="A32" s="332"/>
      <c r="B32" s="332"/>
      <c r="C32" s="336"/>
      <c r="D32" s="336"/>
      <c r="E32" s="336"/>
      <c r="F32" s="336"/>
      <c r="G32" s="336"/>
      <c r="H32" s="336"/>
    </row>
    <row r="33" spans="1:8" ht="15" thickBot="1" x14ac:dyDescent="0.25">
      <c r="A33" s="423" t="s">
        <v>211</v>
      </c>
      <c r="B33" s="423"/>
      <c r="C33" s="421">
        <f t="shared" ref="C33:H33" si="8">C11-C31</f>
        <v>0</v>
      </c>
      <c r="D33" s="421">
        <f t="shared" si="8"/>
        <v>0</v>
      </c>
      <c r="E33" s="421">
        <f t="shared" si="8"/>
        <v>0</v>
      </c>
      <c r="F33" s="421">
        <f t="shared" si="8"/>
        <v>0</v>
      </c>
      <c r="G33" s="421">
        <f t="shared" si="8"/>
        <v>0</v>
      </c>
      <c r="H33" s="421">
        <f t="shared" si="8"/>
        <v>0</v>
      </c>
    </row>
    <row r="34" spans="1:8" ht="15.75" thickTop="1" thickBot="1" x14ac:dyDescent="0.25">
      <c r="A34" s="332"/>
      <c r="B34" s="332"/>
      <c r="C34" s="336"/>
      <c r="D34" s="336"/>
      <c r="E34" s="336"/>
      <c r="F34" s="336"/>
      <c r="G34" s="336"/>
      <c r="H34" s="336"/>
    </row>
    <row r="35" spans="1:8" ht="15" thickBot="1" x14ac:dyDescent="0.25">
      <c r="A35" s="422" t="s">
        <v>212</v>
      </c>
      <c r="B35" s="422"/>
      <c r="C35" s="431"/>
      <c r="D35" s="431"/>
      <c r="E35" s="431"/>
      <c r="F35" s="431"/>
      <c r="G35" s="431"/>
      <c r="H35" s="431"/>
    </row>
    <row r="36" spans="1:8" ht="15" thickBot="1" x14ac:dyDescent="0.25">
      <c r="A36" s="332"/>
      <c r="B36" s="332"/>
      <c r="C36" s="336"/>
      <c r="D36" s="336"/>
      <c r="E36" s="336"/>
      <c r="F36" s="336"/>
      <c r="G36" s="336"/>
      <c r="H36" s="336"/>
    </row>
    <row r="37" spans="1:8" x14ac:dyDescent="0.2">
      <c r="A37" s="422" t="s">
        <v>214</v>
      </c>
      <c r="B37" s="422"/>
      <c r="C37" s="432"/>
      <c r="D37" s="432"/>
      <c r="E37" s="432"/>
      <c r="F37" s="432"/>
      <c r="G37" s="432"/>
      <c r="H37" s="432"/>
    </row>
    <row r="38" spans="1:8" ht="15" thickBot="1" x14ac:dyDescent="0.25">
      <c r="A38" s="423" t="s">
        <v>215</v>
      </c>
      <c r="B38" s="423"/>
      <c r="C38" s="421">
        <f>C37</f>
        <v>0</v>
      </c>
      <c r="D38" s="421">
        <f t="shared" ref="D38:H38" si="9">D37</f>
        <v>0</v>
      </c>
      <c r="E38" s="421">
        <f t="shared" si="9"/>
        <v>0</v>
      </c>
      <c r="F38" s="421">
        <f t="shared" si="9"/>
        <v>0</v>
      </c>
      <c r="G38" s="421">
        <f t="shared" si="9"/>
        <v>0</v>
      </c>
      <c r="H38" s="421">
        <f t="shared" si="9"/>
        <v>0</v>
      </c>
    </row>
    <row r="39" spans="1:8" ht="15" thickTop="1" x14ac:dyDescent="0.2">
      <c r="A39" s="332"/>
      <c r="B39" s="332"/>
      <c r="C39" s="336"/>
      <c r="D39" s="336"/>
      <c r="E39" s="336"/>
      <c r="F39" s="336"/>
      <c r="G39" s="336"/>
      <c r="H39" s="336"/>
    </row>
    <row r="40" spans="1:8" ht="15" thickBot="1" x14ac:dyDescent="0.25">
      <c r="A40" s="423" t="s">
        <v>216</v>
      </c>
      <c r="B40" s="423"/>
      <c r="C40" s="433">
        <f>C33-C35+C38</f>
        <v>0</v>
      </c>
      <c r="D40" s="433">
        <f t="shared" ref="D40:H40" si="10">D33-D35+D38</f>
        <v>0</v>
      </c>
      <c r="E40" s="433">
        <f t="shared" si="10"/>
        <v>0</v>
      </c>
      <c r="F40" s="433">
        <f t="shared" si="10"/>
        <v>0</v>
      </c>
      <c r="G40" s="433">
        <f t="shared" si="10"/>
        <v>0</v>
      </c>
      <c r="H40" s="433">
        <f t="shared" si="10"/>
        <v>0</v>
      </c>
    </row>
    <row r="41" spans="1:8" ht="15" thickTop="1" x14ac:dyDescent="0.2">
      <c r="A41" s="332"/>
      <c r="B41" s="332"/>
      <c r="C41" s="332"/>
      <c r="D41" s="332"/>
      <c r="E41" s="332"/>
      <c r="F41" s="332"/>
      <c r="G41" s="332"/>
      <c r="H41" s="332"/>
    </row>
    <row r="42" spans="1:8" x14ac:dyDescent="0.2">
      <c r="A42" s="332"/>
      <c r="B42" s="332"/>
      <c r="C42" s="332"/>
      <c r="D42" s="332"/>
      <c r="E42" s="332"/>
      <c r="F42" s="332"/>
      <c r="G42" s="332"/>
      <c r="H42" s="332"/>
    </row>
    <row r="43" spans="1:8" x14ac:dyDescent="0.2">
      <c r="A43" s="332"/>
      <c r="B43" s="332"/>
      <c r="C43" s="332"/>
      <c r="D43" s="332"/>
      <c r="E43" s="332"/>
      <c r="F43" s="332"/>
      <c r="G43" s="332"/>
      <c r="H43" s="332"/>
    </row>
    <row r="44" spans="1:8" x14ac:dyDescent="0.2">
      <c r="A44" s="332"/>
      <c r="B44" s="332"/>
      <c r="C44" s="332"/>
      <c r="D44" s="332"/>
      <c r="E44" s="332"/>
      <c r="F44" s="332"/>
      <c r="G44" s="332"/>
      <c r="H44" s="332"/>
    </row>
    <row r="45" spans="1:8" x14ac:dyDescent="0.2">
      <c r="A45" s="332"/>
      <c r="B45" s="332"/>
      <c r="C45" s="332"/>
      <c r="D45" s="332"/>
      <c r="E45" s="332"/>
      <c r="F45" s="332"/>
      <c r="G45" s="332"/>
      <c r="H45" s="33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A1:R66"/>
  <sheetViews>
    <sheetView showGridLines="0" zoomScaleNormal="100" workbookViewId="0">
      <pane ySplit="4" topLeftCell="A5" activePane="bottomLeft" state="frozenSplit"/>
      <selection activeCell="F58" sqref="F58"/>
      <selection pane="bottomLeft" activeCell="F57" sqref="F57:R63"/>
    </sheetView>
  </sheetViews>
  <sheetFormatPr defaultColWidth="9.140625" defaultRowHeight="12.75" x14ac:dyDescent="0.2"/>
  <cols>
    <col min="1" max="2" width="27" style="19" customWidth="1"/>
    <col min="3" max="3" width="15.5703125" style="19" hidden="1" customWidth="1"/>
    <col min="4" max="4" width="10.85546875" style="19" hidden="1" customWidth="1"/>
    <col min="5" max="5" width="3.28515625" style="19" customWidth="1"/>
    <col min="6" max="10" width="16.140625" style="19" customWidth="1"/>
    <col min="11" max="11" width="15.42578125" style="19" customWidth="1"/>
    <col min="12" max="12" width="14.42578125" style="19" customWidth="1"/>
    <col min="13" max="13" width="15.28515625" style="19" customWidth="1"/>
    <col min="14" max="14" width="14" style="19" customWidth="1"/>
    <col min="15" max="15" width="14.7109375" style="19" customWidth="1"/>
    <col min="16" max="16" width="14.85546875" style="19" customWidth="1"/>
    <col min="17" max="18" width="14.5703125" style="19" customWidth="1"/>
    <col min="19" max="16384" width="9.140625" style="19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</row>
    <row r="2" spans="1:18" ht="18" x14ac:dyDescent="0.2">
      <c r="A2" s="454" t="s">
        <v>397</v>
      </c>
      <c r="B2" s="454"/>
      <c r="C2" s="454"/>
      <c r="D2" s="454"/>
      <c r="E2" s="20"/>
      <c r="F2" s="20"/>
      <c r="G2" s="20"/>
      <c r="H2" s="20"/>
      <c r="I2" s="20"/>
      <c r="J2" s="20"/>
    </row>
    <row r="3" spans="1:18" x14ac:dyDescent="0.2">
      <c r="A3" s="21"/>
      <c r="B3" s="20"/>
      <c r="C3" s="20"/>
      <c r="D3" s="455"/>
      <c r="E3" s="455"/>
      <c r="F3" s="455"/>
    </row>
    <row r="4" spans="1:18" x14ac:dyDescent="0.2">
      <c r="A4" s="20"/>
      <c r="B4" s="20"/>
      <c r="C4" s="20"/>
      <c r="D4" s="20"/>
      <c r="E4" s="20"/>
      <c r="F4" s="20"/>
      <c r="G4" s="20"/>
      <c r="H4" s="20"/>
      <c r="I4" s="20"/>
      <c r="J4" s="20"/>
    </row>
    <row r="5" spans="1:18" ht="18.75" thickBot="1" x14ac:dyDescent="0.3">
      <c r="A5" s="452" t="s">
        <v>126</v>
      </c>
      <c r="B5" s="452"/>
      <c r="C5" s="50"/>
      <c r="D5" s="456"/>
      <c r="E5" s="456"/>
      <c r="F5" s="51" t="s">
        <v>405</v>
      </c>
      <c r="G5" s="51" t="s">
        <v>403</v>
      </c>
      <c r="H5" s="51" t="s">
        <v>406</v>
      </c>
      <c r="I5" s="51" t="s">
        <v>407</v>
      </c>
      <c r="J5" s="75" t="s">
        <v>408</v>
      </c>
      <c r="K5" s="94" t="s">
        <v>409</v>
      </c>
      <c r="L5" s="94" t="s">
        <v>410</v>
      </c>
      <c r="M5" s="94" t="s">
        <v>411</v>
      </c>
      <c r="N5" s="95" t="s">
        <v>412</v>
      </c>
      <c r="O5" s="108" t="s">
        <v>413</v>
      </c>
      <c r="P5" s="109" t="s">
        <v>414</v>
      </c>
      <c r="Q5" s="122" t="s">
        <v>415</v>
      </c>
      <c r="R5" s="186" t="s">
        <v>416</v>
      </c>
    </row>
    <row r="6" spans="1:18" ht="16.5" thickTop="1" x14ac:dyDescent="0.2">
      <c r="A6" s="453" t="s">
        <v>125</v>
      </c>
      <c r="B6" s="453"/>
      <c r="C6" s="43"/>
      <c r="D6" s="451"/>
      <c r="E6" s="451"/>
      <c r="F6" s="49" t="s">
        <v>89</v>
      </c>
      <c r="G6" s="49" t="s">
        <v>89</v>
      </c>
      <c r="H6" s="49" t="s">
        <v>89</v>
      </c>
      <c r="I6" s="49" t="s">
        <v>89</v>
      </c>
      <c r="J6" s="76" t="s">
        <v>89</v>
      </c>
      <c r="K6" s="93" t="s">
        <v>89</v>
      </c>
      <c r="L6" s="93" t="s">
        <v>89</v>
      </c>
      <c r="M6" s="93" t="s">
        <v>89</v>
      </c>
      <c r="N6" s="96" t="s">
        <v>89</v>
      </c>
      <c r="O6" s="107" t="s">
        <v>89</v>
      </c>
      <c r="P6" s="110" t="s">
        <v>89</v>
      </c>
      <c r="Q6" s="121" t="s">
        <v>89</v>
      </c>
      <c r="R6" s="185" t="s">
        <v>89</v>
      </c>
    </row>
    <row r="7" spans="1:18" x14ac:dyDescent="0.2">
      <c r="A7" s="448" t="s">
        <v>124</v>
      </c>
      <c r="B7" s="448"/>
      <c r="C7" s="41"/>
      <c r="D7" s="446"/>
      <c r="E7" s="446"/>
      <c r="F7" s="45" t="s">
        <v>89</v>
      </c>
      <c r="G7" s="45" t="s">
        <v>89</v>
      </c>
      <c r="H7" s="45" t="s">
        <v>89</v>
      </c>
      <c r="I7" s="45" t="s">
        <v>89</v>
      </c>
      <c r="J7" s="77" t="s">
        <v>89</v>
      </c>
      <c r="K7" s="91" t="s">
        <v>89</v>
      </c>
      <c r="L7" s="91" t="s">
        <v>89</v>
      </c>
      <c r="M7" s="91" t="s">
        <v>89</v>
      </c>
      <c r="N7" s="97" t="s">
        <v>89</v>
      </c>
      <c r="O7" s="105" t="s">
        <v>89</v>
      </c>
      <c r="P7" s="111" t="s">
        <v>89</v>
      </c>
      <c r="Q7" s="119" t="s">
        <v>89</v>
      </c>
      <c r="R7" s="183" t="s">
        <v>89</v>
      </c>
    </row>
    <row r="8" spans="1:18" x14ac:dyDescent="0.2">
      <c r="A8" s="447" t="s">
        <v>123</v>
      </c>
      <c r="B8" s="447"/>
      <c r="C8" s="34"/>
      <c r="D8" s="445"/>
      <c r="E8" s="445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spans="1:18" x14ac:dyDescent="0.2">
      <c r="A9" s="447" t="s">
        <v>122</v>
      </c>
      <c r="B9" s="447"/>
      <c r="C9" s="34"/>
      <c r="D9" s="445"/>
      <c r="E9" s="445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spans="1:18" x14ac:dyDescent="0.2">
      <c r="A10" s="448" t="s">
        <v>121</v>
      </c>
      <c r="B10" s="448"/>
      <c r="C10" s="28"/>
      <c r="D10" s="442"/>
      <c r="E10" s="442"/>
      <c r="F10" s="47">
        <f t="shared" ref="F10:M10" si="0">+SUM(F8:F9)</f>
        <v>0</v>
      </c>
      <c r="G10" s="47">
        <f t="shared" si="0"/>
        <v>0</v>
      </c>
      <c r="H10" s="47">
        <f t="shared" si="0"/>
        <v>0</v>
      </c>
      <c r="I10" s="47">
        <f t="shared" si="0"/>
        <v>0</v>
      </c>
      <c r="J10" s="79">
        <f t="shared" si="0"/>
        <v>0</v>
      </c>
      <c r="K10" s="88">
        <f t="shared" si="0"/>
        <v>0</v>
      </c>
      <c r="L10" s="88">
        <f t="shared" si="0"/>
        <v>0</v>
      </c>
      <c r="M10" s="88">
        <f t="shared" si="0"/>
        <v>0</v>
      </c>
      <c r="N10" s="99">
        <f>+SUM(N8:N9)</f>
        <v>0</v>
      </c>
      <c r="O10" s="102">
        <f>+SUM(O8:O9)</f>
        <v>0</v>
      </c>
      <c r="P10" s="113">
        <f>+SUM(P8:P9)</f>
        <v>0</v>
      </c>
      <c r="Q10" s="116">
        <f>+SUM(Q8:Q9)</f>
        <v>0</v>
      </c>
      <c r="R10" s="180">
        <f>+SUM(R8:R9)</f>
        <v>0</v>
      </c>
    </row>
    <row r="11" spans="1:18" x14ac:dyDescent="0.2">
      <c r="A11" s="448" t="s">
        <v>120</v>
      </c>
      <c r="B11" s="448"/>
      <c r="C11" s="41"/>
      <c r="D11" s="446"/>
      <c r="E11" s="446"/>
      <c r="F11" s="45" t="s">
        <v>89</v>
      </c>
      <c r="G11" s="45" t="s">
        <v>89</v>
      </c>
      <c r="H11" s="45" t="s">
        <v>89</v>
      </c>
      <c r="I11" s="45" t="s">
        <v>89</v>
      </c>
      <c r="J11" s="77" t="s">
        <v>89</v>
      </c>
      <c r="K11" s="91" t="s">
        <v>89</v>
      </c>
      <c r="L11" s="91" t="s">
        <v>89</v>
      </c>
      <c r="M11" s="91" t="s">
        <v>89</v>
      </c>
      <c r="N11" s="97" t="s">
        <v>89</v>
      </c>
      <c r="O11" s="105" t="s">
        <v>89</v>
      </c>
      <c r="P11" s="111" t="s">
        <v>89</v>
      </c>
      <c r="Q11" s="119" t="s">
        <v>89</v>
      </c>
      <c r="R11" s="183" t="s">
        <v>89</v>
      </c>
    </row>
    <row r="12" spans="1:18" x14ac:dyDescent="0.2">
      <c r="A12" s="447" t="s">
        <v>119</v>
      </c>
      <c r="B12" s="447"/>
      <c r="C12" s="34"/>
      <c r="D12" s="445"/>
      <c r="E12" s="445"/>
      <c r="F12" s="44"/>
      <c r="G12" s="44"/>
      <c r="H12" s="44"/>
      <c r="I12" s="44"/>
      <c r="J12" s="78"/>
      <c r="K12" s="90"/>
      <c r="L12" s="90"/>
      <c r="M12" s="90"/>
      <c r="N12" s="98"/>
      <c r="O12" s="104"/>
      <c r="P12" s="112"/>
      <c r="Q12" s="118"/>
      <c r="R12" s="182"/>
    </row>
    <row r="13" spans="1:18" x14ac:dyDescent="0.2">
      <c r="A13" s="448" t="s">
        <v>118</v>
      </c>
      <c r="B13" s="448"/>
      <c r="C13" s="28"/>
      <c r="D13" s="442"/>
      <c r="E13" s="442"/>
      <c r="F13" s="47">
        <f t="shared" ref="F13:M13" si="1">F12</f>
        <v>0</v>
      </c>
      <c r="G13" s="47">
        <f t="shared" si="1"/>
        <v>0</v>
      </c>
      <c r="H13" s="47">
        <f t="shared" si="1"/>
        <v>0</v>
      </c>
      <c r="I13" s="47">
        <f t="shared" si="1"/>
        <v>0</v>
      </c>
      <c r="J13" s="79">
        <f t="shared" si="1"/>
        <v>0</v>
      </c>
      <c r="K13" s="88">
        <f t="shared" si="1"/>
        <v>0</v>
      </c>
      <c r="L13" s="88">
        <f t="shared" si="1"/>
        <v>0</v>
      </c>
      <c r="M13" s="88">
        <f t="shared" si="1"/>
        <v>0</v>
      </c>
      <c r="N13" s="99">
        <f>N12</f>
        <v>0</v>
      </c>
      <c r="O13" s="102">
        <f>O12</f>
        <v>0</v>
      </c>
      <c r="P13" s="113">
        <f>P12</f>
        <v>0</v>
      </c>
      <c r="Q13" s="116">
        <f>Q12</f>
        <v>0</v>
      </c>
      <c r="R13" s="180">
        <f>R12</f>
        <v>0</v>
      </c>
    </row>
    <row r="14" spans="1:18" x14ac:dyDescent="0.2">
      <c r="A14" s="448" t="s">
        <v>0</v>
      </c>
      <c r="B14" s="448"/>
      <c r="C14" s="41"/>
      <c r="D14" s="446"/>
      <c r="E14" s="446"/>
      <c r="F14" s="45" t="s">
        <v>89</v>
      </c>
      <c r="G14" s="45" t="s">
        <v>89</v>
      </c>
      <c r="H14" s="45" t="s">
        <v>89</v>
      </c>
      <c r="I14" s="45" t="s">
        <v>89</v>
      </c>
      <c r="J14" s="77" t="s">
        <v>89</v>
      </c>
      <c r="K14" s="91" t="s">
        <v>89</v>
      </c>
      <c r="L14" s="91" t="s">
        <v>89</v>
      </c>
      <c r="M14" s="91" t="s">
        <v>89</v>
      </c>
      <c r="N14" s="97" t="s">
        <v>89</v>
      </c>
      <c r="O14" s="105" t="s">
        <v>89</v>
      </c>
      <c r="P14" s="111" t="s">
        <v>89</v>
      </c>
      <c r="Q14" s="119" t="s">
        <v>89</v>
      </c>
      <c r="R14" s="183" t="s">
        <v>89</v>
      </c>
    </row>
    <row r="15" spans="1:18" x14ac:dyDescent="0.2">
      <c r="A15" s="447" t="s">
        <v>117</v>
      </c>
      <c r="B15" s="447"/>
      <c r="C15" s="34"/>
      <c r="D15" s="445"/>
      <c r="E15" s="445"/>
      <c r="F15" s="44"/>
      <c r="G15" s="44"/>
      <c r="H15" s="44"/>
      <c r="I15" s="44"/>
      <c r="J15" s="78"/>
      <c r="K15" s="90"/>
      <c r="L15" s="90"/>
      <c r="M15" s="90"/>
      <c r="N15" s="98"/>
      <c r="O15" s="104"/>
      <c r="P15" s="112"/>
      <c r="Q15" s="118"/>
      <c r="R15" s="182"/>
    </row>
    <row r="16" spans="1:18" x14ac:dyDescent="0.2">
      <c r="A16" s="448" t="s">
        <v>116</v>
      </c>
      <c r="B16" s="448"/>
      <c r="C16" s="28"/>
      <c r="D16" s="442"/>
      <c r="E16" s="442"/>
      <c r="F16" s="47">
        <f t="shared" ref="F16:M16" si="2">+F15</f>
        <v>0</v>
      </c>
      <c r="G16" s="47">
        <f t="shared" si="2"/>
        <v>0</v>
      </c>
      <c r="H16" s="47">
        <f t="shared" si="2"/>
        <v>0</v>
      </c>
      <c r="I16" s="47">
        <f t="shared" si="2"/>
        <v>0</v>
      </c>
      <c r="J16" s="79">
        <f t="shared" si="2"/>
        <v>0</v>
      </c>
      <c r="K16" s="88">
        <f t="shared" si="2"/>
        <v>0</v>
      </c>
      <c r="L16" s="88">
        <f t="shared" si="2"/>
        <v>0</v>
      </c>
      <c r="M16" s="88">
        <f t="shared" si="2"/>
        <v>0</v>
      </c>
      <c r="N16" s="99">
        <f>+N15</f>
        <v>0</v>
      </c>
      <c r="O16" s="102">
        <f>+O15</f>
        <v>0</v>
      </c>
      <c r="P16" s="113">
        <f>+P15</f>
        <v>0</v>
      </c>
      <c r="Q16" s="116">
        <f>+Q15</f>
        <v>0</v>
      </c>
      <c r="R16" s="180">
        <f>+R15</f>
        <v>0</v>
      </c>
    </row>
    <row r="17" spans="1:18" x14ac:dyDescent="0.2">
      <c r="A17" s="448" t="s">
        <v>1</v>
      </c>
      <c r="B17" s="448"/>
      <c r="C17" s="41"/>
      <c r="D17" s="446"/>
      <c r="E17" s="446"/>
      <c r="F17" s="45" t="s">
        <v>89</v>
      </c>
      <c r="G17" s="45" t="s">
        <v>89</v>
      </c>
      <c r="H17" s="45" t="s">
        <v>89</v>
      </c>
      <c r="I17" s="45" t="s">
        <v>89</v>
      </c>
      <c r="J17" s="77" t="s">
        <v>89</v>
      </c>
      <c r="K17" s="91" t="s">
        <v>89</v>
      </c>
      <c r="L17" s="91" t="s">
        <v>89</v>
      </c>
      <c r="M17" s="91" t="s">
        <v>89</v>
      </c>
      <c r="N17" s="97" t="s">
        <v>89</v>
      </c>
      <c r="O17" s="105" t="s">
        <v>89</v>
      </c>
      <c r="P17" s="111" t="s">
        <v>89</v>
      </c>
      <c r="Q17" s="119" t="s">
        <v>89</v>
      </c>
      <c r="R17" s="183" t="s">
        <v>89</v>
      </c>
    </row>
    <row r="18" spans="1:18" x14ac:dyDescent="0.2">
      <c r="A18" s="447" t="s">
        <v>115</v>
      </c>
      <c r="B18" s="447"/>
      <c r="C18" s="34"/>
      <c r="D18" s="445"/>
      <c r="E18" s="445"/>
      <c r="F18" s="44"/>
      <c r="G18" s="44"/>
      <c r="H18" s="44"/>
      <c r="I18" s="44"/>
      <c r="J18" s="78"/>
      <c r="K18" s="90"/>
      <c r="L18" s="90"/>
      <c r="M18" s="90"/>
      <c r="N18" s="98"/>
      <c r="O18" s="104"/>
      <c r="P18" s="112"/>
      <c r="Q18" s="118"/>
      <c r="R18" s="182"/>
    </row>
    <row r="19" spans="1:18" x14ac:dyDescent="0.2">
      <c r="A19" s="447" t="s">
        <v>114</v>
      </c>
      <c r="B19" s="447"/>
      <c r="C19" s="34"/>
      <c r="D19" s="445"/>
      <c r="E19" s="445"/>
      <c r="F19" s="44"/>
      <c r="G19" s="44"/>
      <c r="H19" s="44"/>
      <c r="I19" s="44"/>
      <c r="J19" s="78"/>
      <c r="K19" s="90"/>
      <c r="L19" s="90"/>
      <c r="M19" s="90"/>
      <c r="N19" s="98"/>
      <c r="O19" s="104"/>
      <c r="P19" s="112"/>
      <c r="Q19" s="118"/>
      <c r="R19" s="182"/>
    </row>
    <row r="20" spans="1:18" x14ac:dyDescent="0.2">
      <c r="A20" s="447" t="s">
        <v>228</v>
      </c>
      <c r="B20" s="447"/>
      <c r="C20" s="34"/>
      <c r="D20" s="445"/>
      <c r="E20" s="445"/>
      <c r="F20" s="44"/>
      <c r="G20" s="44"/>
      <c r="H20" s="44"/>
      <c r="I20" s="44"/>
      <c r="J20" s="78"/>
      <c r="K20" s="90"/>
      <c r="L20" s="90"/>
      <c r="M20" s="90"/>
      <c r="N20" s="98"/>
      <c r="O20" s="104"/>
      <c r="P20" s="112"/>
      <c r="Q20" s="118"/>
      <c r="R20" s="182"/>
    </row>
    <row r="21" spans="1:18" x14ac:dyDescent="0.2">
      <c r="A21" s="448" t="s">
        <v>113</v>
      </c>
      <c r="B21" s="448"/>
      <c r="C21" s="28"/>
      <c r="D21" s="442"/>
      <c r="E21" s="442"/>
      <c r="F21" s="47">
        <f t="shared" ref="F21:M21" si="3">+F18+F20+F19</f>
        <v>0</v>
      </c>
      <c r="G21" s="47">
        <f t="shared" si="3"/>
        <v>0</v>
      </c>
      <c r="H21" s="47">
        <f t="shared" si="3"/>
        <v>0</v>
      </c>
      <c r="I21" s="47">
        <f t="shared" si="3"/>
        <v>0</v>
      </c>
      <c r="J21" s="79">
        <f t="shared" si="3"/>
        <v>0</v>
      </c>
      <c r="K21" s="88">
        <f t="shared" si="3"/>
        <v>0</v>
      </c>
      <c r="L21" s="88">
        <f t="shared" si="3"/>
        <v>0</v>
      </c>
      <c r="M21" s="88">
        <f t="shared" si="3"/>
        <v>0</v>
      </c>
      <c r="N21" s="99">
        <f>+N18+N20+N19</f>
        <v>0</v>
      </c>
      <c r="O21" s="102">
        <f>+O18+O20+O19</f>
        <v>0</v>
      </c>
      <c r="P21" s="113">
        <f>+P18+P20+P19</f>
        <v>0</v>
      </c>
      <c r="Q21" s="116">
        <f>+Q18+Q20+Q19</f>
        <v>0</v>
      </c>
      <c r="R21" s="180">
        <f>+R18+R20+R19</f>
        <v>0</v>
      </c>
    </row>
    <row r="22" spans="1:18" x14ac:dyDescent="0.2">
      <c r="A22" s="448" t="s">
        <v>2</v>
      </c>
      <c r="B22" s="448"/>
      <c r="C22" s="41"/>
      <c r="D22" s="446"/>
      <c r="E22" s="446"/>
      <c r="F22" s="45" t="s">
        <v>89</v>
      </c>
      <c r="G22" s="45" t="s">
        <v>89</v>
      </c>
      <c r="H22" s="45" t="s">
        <v>89</v>
      </c>
      <c r="I22" s="45" t="s">
        <v>89</v>
      </c>
      <c r="J22" s="77" t="s">
        <v>89</v>
      </c>
      <c r="K22" s="91" t="s">
        <v>89</v>
      </c>
      <c r="L22" s="91" t="s">
        <v>89</v>
      </c>
      <c r="M22" s="91" t="s">
        <v>89</v>
      </c>
      <c r="N22" s="97" t="s">
        <v>89</v>
      </c>
      <c r="O22" s="105" t="s">
        <v>89</v>
      </c>
      <c r="P22" s="111" t="s">
        <v>89</v>
      </c>
      <c r="Q22" s="119" t="s">
        <v>89</v>
      </c>
      <c r="R22" s="183" t="s">
        <v>89</v>
      </c>
    </row>
    <row r="23" spans="1:18" x14ac:dyDescent="0.2">
      <c r="A23" s="447" t="s">
        <v>112</v>
      </c>
      <c r="B23" s="447"/>
      <c r="C23" s="34"/>
      <c r="D23" s="445"/>
      <c r="E23" s="445"/>
      <c r="F23" s="44"/>
      <c r="G23" s="44"/>
      <c r="H23" s="44"/>
      <c r="I23" s="44"/>
      <c r="J23" s="78"/>
      <c r="K23" s="90"/>
      <c r="L23" s="90"/>
      <c r="M23" s="90"/>
      <c r="N23" s="98"/>
      <c r="O23" s="104"/>
      <c r="P23" s="112"/>
      <c r="Q23" s="118"/>
      <c r="R23" s="182"/>
    </row>
    <row r="24" spans="1:18" x14ac:dyDescent="0.2">
      <c r="A24" s="447" t="s">
        <v>111</v>
      </c>
      <c r="B24" s="447"/>
      <c r="C24" s="34"/>
      <c r="D24" s="445"/>
      <c r="E24" s="445"/>
      <c r="F24" s="44"/>
      <c r="G24" s="44"/>
      <c r="H24" s="44"/>
      <c r="I24" s="44"/>
      <c r="J24" s="78"/>
      <c r="K24" s="90"/>
      <c r="L24" s="90"/>
      <c r="M24" s="90"/>
      <c r="N24" s="98"/>
      <c r="O24" s="104"/>
      <c r="P24" s="112"/>
      <c r="Q24" s="118"/>
      <c r="R24" s="182"/>
    </row>
    <row r="25" spans="1:18" x14ac:dyDescent="0.2">
      <c r="A25" s="447" t="s">
        <v>110</v>
      </c>
      <c r="B25" s="447"/>
      <c r="C25" s="34"/>
      <c r="D25" s="445"/>
      <c r="E25" s="445"/>
      <c r="F25" s="44"/>
      <c r="G25" s="44"/>
      <c r="H25" s="44"/>
      <c r="I25" s="44"/>
      <c r="J25" s="78"/>
      <c r="K25" s="90"/>
      <c r="L25" s="90"/>
      <c r="M25" s="90"/>
      <c r="N25" s="98"/>
      <c r="O25" s="104"/>
      <c r="P25" s="112"/>
      <c r="Q25" s="118"/>
      <c r="R25" s="182"/>
    </row>
    <row r="26" spans="1:18" x14ac:dyDescent="0.2">
      <c r="A26" s="448" t="s">
        <v>109</v>
      </c>
      <c r="B26" s="448"/>
      <c r="C26" s="28"/>
      <c r="D26" s="442"/>
      <c r="E26" s="442"/>
      <c r="F26" s="47">
        <f t="shared" ref="F26:M26" si="4">+SUM(F23:F25)</f>
        <v>0</v>
      </c>
      <c r="G26" s="47">
        <f t="shared" si="4"/>
        <v>0</v>
      </c>
      <c r="H26" s="47">
        <f t="shared" si="4"/>
        <v>0</v>
      </c>
      <c r="I26" s="47">
        <f t="shared" si="4"/>
        <v>0</v>
      </c>
      <c r="J26" s="79">
        <f t="shared" si="4"/>
        <v>0</v>
      </c>
      <c r="K26" s="88">
        <f t="shared" si="4"/>
        <v>0</v>
      </c>
      <c r="L26" s="88">
        <f t="shared" si="4"/>
        <v>0</v>
      </c>
      <c r="M26" s="88">
        <f t="shared" si="4"/>
        <v>0</v>
      </c>
      <c r="N26" s="99">
        <f>+SUM(N23:N25)</f>
        <v>0</v>
      </c>
      <c r="O26" s="102">
        <f>+SUM(O23:O25)</f>
        <v>0</v>
      </c>
      <c r="P26" s="113">
        <f>+SUM(P23:P25)</f>
        <v>0</v>
      </c>
      <c r="Q26" s="116">
        <f>+SUM(Q23:Q25)</f>
        <v>0</v>
      </c>
      <c r="R26" s="180">
        <f>+SUM(R23:R25)</f>
        <v>0</v>
      </c>
    </row>
    <row r="27" spans="1:18" x14ac:dyDescent="0.2">
      <c r="A27" s="448" t="s">
        <v>3</v>
      </c>
      <c r="B27" s="448"/>
      <c r="C27" s="41"/>
      <c r="D27" s="446"/>
      <c r="E27" s="446"/>
      <c r="F27" s="45" t="s">
        <v>89</v>
      </c>
      <c r="G27" s="45" t="s">
        <v>89</v>
      </c>
      <c r="H27" s="45" t="s">
        <v>89</v>
      </c>
      <c r="I27" s="45" t="s">
        <v>89</v>
      </c>
      <c r="J27" s="77" t="s">
        <v>89</v>
      </c>
      <c r="K27" s="91" t="s">
        <v>89</v>
      </c>
      <c r="L27" s="91" t="s">
        <v>89</v>
      </c>
      <c r="M27" s="91" t="s">
        <v>89</v>
      </c>
      <c r="N27" s="97" t="s">
        <v>89</v>
      </c>
      <c r="O27" s="105" t="s">
        <v>89</v>
      </c>
      <c r="P27" s="111" t="s">
        <v>89</v>
      </c>
      <c r="Q27" s="119" t="s">
        <v>89</v>
      </c>
      <c r="R27" s="183" t="s">
        <v>89</v>
      </c>
    </row>
    <row r="28" spans="1:18" x14ac:dyDescent="0.2">
      <c r="A28" s="447" t="s">
        <v>108</v>
      </c>
      <c r="B28" s="447"/>
      <c r="C28" s="34"/>
      <c r="D28" s="445"/>
      <c r="E28" s="445"/>
      <c r="F28" s="44"/>
      <c r="G28" s="44"/>
      <c r="H28" s="44"/>
      <c r="I28" s="44"/>
      <c r="J28" s="78"/>
      <c r="K28" s="90"/>
      <c r="L28" s="90"/>
      <c r="M28" s="90"/>
      <c r="N28" s="98"/>
      <c r="O28" s="104"/>
      <c r="P28" s="112"/>
      <c r="Q28" s="118"/>
      <c r="R28" s="182"/>
    </row>
    <row r="29" spans="1:18" x14ac:dyDescent="0.2">
      <c r="A29" s="447" t="s">
        <v>229</v>
      </c>
      <c r="B29" s="447"/>
      <c r="C29" s="34"/>
      <c r="D29" s="445"/>
      <c r="E29" s="445"/>
      <c r="F29" s="44"/>
      <c r="G29" s="44"/>
      <c r="H29" s="44"/>
      <c r="I29" s="44"/>
      <c r="J29" s="78"/>
      <c r="K29" s="90"/>
      <c r="L29" s="90"/>
      <c r="M29" s="90"/>
      <c r="N29" s="98"/>
      <c r="O29" s="104"/>
      <c r="P29" s="112"/>
      <c r="Q29" s="118"/>
      <c r="R29" s="182"/>
    </row>
    <row r="30" spans="1:18" x14ac:dyDescent="0.2">
      <c r="A30" s="447" t="s">
        <v>230</v>
      </c>
      <c r="B30" s="447"/>
      <c r="C30" s="34"/>
      <c r="D30" s="445"/>
      <c r="E30" s="445"/>
      <c r="F30" s="44"/>
      <c r="G30" s="44"/>
      <c r="H30" s="44"/>
      <c r="I30" s="44"/>
      <c r="J30" s="78"/>
      <c r="K30" s="90"/>
      <c r="L30" s="90"/>
      <c r="M30" s="90"/>
      <c r="N30" s="98"/>
      <c r="O30" s="104"/>
      <c r="P30" s="112"/>
      <c r="Q30" s="118"/>
      <c r="R30" s="182"/>
    </row>
    <row r="31" spans="1:18" x14ac:dyDescent="0.2">
      <c r="A31" s="448" t="s">
        <v>107</v>
      </c>
      <c r="B31" s="448"/>
      <c r="C31" s="28"/>
      <c r="D31" s="442"/>
      <c r="E31" s="442"/>
      <c r="F31" s="47">
        <f t="shared" ref="F31:M31" si="5">+F28+F29+F30</f>
        <v>0</v>
      </c>
      <c r="G31" s="47">
        <f t="shared" si="5"/>
        <v>0</v>
      </c>
      <c r="H31" s="47">
        <f t="shared" si="5"/>
        <v>0</v>
      </c>
      <c r="I31" s="47">
        <f t="shared" si="5"/>
        <v>0</v>
      </c>
      <c r="J31" s="79">
        <f t="shared" si="5"/>
        <v>0</v>
      </c>
      <c r="K31" s="88">
        <f t="shared" si="5"/>
        <v>0</v>
      </c>
      <c r="L31" s="88">
        <f t="shared" si="5"/>
        <v>0</v>
      </c>
      <c r="M31" s="88">
        <f t="shared" si="5"/>
        <v>0</v>
      </c>
      <c r="N31" s="99">
        <f>+N28+N29+N30</f>
        <v>0</v>
      </c>
      <c r="O31" s="102">
        <f>+O28+O29+O30</f>
        <v>0</v>
      </c>
      <c r="P31" s="113">
        <f>+P28+P29+P30</f>
        <v>0</v>
      </c>
      <c r="Q31" s="116">
        <f>+Q28+Q29+Q30</f>
        <v>0</v>
      </c>
      <c r="R31" s="180">
        <f>+R28+R29+R30</f>
        <v>0</v>
      </c>
    </row>
    <row r="32" spans="1:18" ht="16.5" thickBot="1" x14ac:dyDescent="0.25">
      <c r="A32" s="443" t="s">
        <v>106</v>
      </c>
      <c r="B32" s="443"/>
      <c r="C32" s="29"/>
      <c r="D32" s="444"/>
      <c r="E32" s="444"/>
      <c r="F32" s="48">
        <f t="shared" ref="F32:M32" si="6">F10+F13+F16+F21+F26+F31</f>
        <v>0</v>
      </c>
      <c r="G32" s="48">
        <f t="shared" si="6"/>
        <v>0</v>
      </c>
      <c r="H32" s="48">
        <f t="shared" si="6"/>
        <v>0</v>
      </c>
      <c r="I32" s="48">
        <f t="shared" si="6"/>
        <v>0</v>
      </c>
      <c r="J32" s="80">
        <f t="shared" si="6"/>
        <v>0</v>
      </c>
      <c r="K32" s="89">
        <f t="shared" si="6"/>
        <v>0</v>
      </c>
      <c r="L32" s="89">
        <f t="shared" si="6"/>
        <v>0</v>
      </c>
      <c r="M32" s="89">
        <f t="shared" si="6"/>
        <v>0</v>
      </c>
      <c r="N32" s="100">
        <f>N10+N13+N16+N21+N26+N31</f>
        <v>0</v>
      </c>
      <c r="O32" s="103">
        <f>O10+O13+O16+O21+O26+O31</f>
        <v>0</v>
      </c>
      <c r="P32" s="114">
        <f>P10+P13+P16+P21+P26+P31</f>
        <v>0</v>
      </c>
      <c r="Q32" s="117">
        <f>Q10+Q13+Q16+Q21+Q26+Q31</f>
        <v>0</v>
      </c>
      <c r="R32" s="181">
        <f>R10+R13+R16+R21+R26+R31</f>
        <v>0</v>
      </c>
    </row>
    <row r="33" spans="1:18" ht="16.5" thickTop="1" x14ac:dyDescent="0.2">
      <c r="A33" s="453" t="s">
        <v>105</v>
      </c>
      <c r="B33" s="453"/>
      <c r="C33" s="43"/>
      <c r="D33" s="451"/>
      <c r="E33" s="451"/>
      <c r="F33" s="49" t="s">
        <v>89</v>
      </c>
      <c r="G33" s="49" t="s">
        <v>89</v>
      </c>
      <c r="H33" s="49" t="s">
        <v>89</v>
      </c>
      <c r="I33" s="49" t="s">
        <v>89</v>
      </c>
      <c r="J33" s="76" t="s">
        <v>89</v>
      </c>
      <c r="K33" s="93" t="s">
        <v>89</v>
      </c>
      <c r="L33" s="93" t="s">
        <v>89</v>
      </c>
      <c r="M33" s="93" t="s">
        <v>89</v>
      </c>
      <c r="N33" s="96" t="s">
        <v>89</v>
      </c>
      <c r="O33" s="107" t="s">
        <v>89</v>
      </c>
      <c r="P33" s="110" t="s">
        <v>89</v>
      </c>
      <c r="Q33" s="121" t="s">
        <v>89</v>
      </c>
      <c r="R33" s="185" t="s">
        <v>89</v>
      </c>
    </row>
    <row r="34" spans="1:18" x14ac:dyDescent="0.2">
      <c r="A34" s="448" t="s">
        <v>104</v>
      </c>
      <c r="B34" s="448"/>
      <c r="C34" s="41"/>
      <c r="D34" s="446"/>
      <c r="E34" s="446"/>
      <c r="F34" s="45" t="s">
        <v>89</v>
      </c>
      <c r="G34" s="45" t="s">
        <v>89</v>
      </c>
      <c r="H34" s="45" t="s">
        <v>89</v>
      </c>
      <c r="I34" s="45" t="s">
        <v>89</v>
      </c>
      <c r="J34" s="77" t="s">
        <v>89</v>
      </c>
      <c r="K34" s="91" t="s">
        <v>89</v>
      </c>
      <c r="L34" s="91" t="s">
        <v>89</v>
      </c>
      <c r="M34" s="91" t="s">
        <v>89</v>
      </c>
      <c r="N34" s="97" t="s">
        <v>89</v>
      </c>
      <c r="O34" s="105" t="s">
        <v>89</v>
      </c>
      <c r="P34" s="111" t="s">
        <v>89</v>
      </c>
      <c r="Q34" s="119" t="s">
        <v>89</v>
      </c>
      <c r="R34" s="183" t="s">
        <v>89</v>
      </c>
    </row>
    <row r="35" spans="1:18" x14ac:dyDescent="0.2">
      <c r="A35" s="447" t="s">
        <v>103</v>
      </c>
      <c r="B35" s="447"/>
      <c r="C35" s="34"/>
      <c r="D35" s="445"/>
      <c r="E35" s="445"/>
      <c r="F35" s="44"/>
      <c r="G35" s="44"/>
      <c r="H35" s="44"/>
      <c r="I35" s="44"/>
      <c r="J35" s="78"/>
      <c r="K35" s="90"/>
      <c r="L35" s="90"/>
      <c r="M35" s="90"/>
      <c r="N35" s="98"/>
      <c r="O35" s="104"/>
      <c r="P35" s="112"/>
      <c r="Q35" s="118"/>
      <c r="R35" s="182"/>
    </row>
    <row r="36" spans="1:18" x14ac:dyDescent="0.2">
      <c r="A36" s="447" t="s">
        <v>102</v>
      </c>
      <c r="B36" s="447"/>
      <c r="C36" s="34"/>
      <c r="D36" s="445"/>
      <c r="E36" s="445"/>
      <c r="F36" s="44"/>
      <c r="G36" s="44"/>
      <c r="H36" s="44"/>
      <c r="I36" s="44"/>
      <c r="J36" s="78"/>
      <c r="K36" s="90"/>
      <c r="L36" s="90"/>
      <c r="M36" s="90"/>
      <c r="N36" s="98"/>
      <c r="O36" s="104"/>
      <c r="P36" s="112"/>
      <c r="Q36" s="118"/>
      <c r="R36" s="182"/>
    </row>
    <row r="37" spans="1:18" x14ac:dyDescent="0.2">
      <c r="A37" s="447" t="s">
        <v>101</v>
      </c>
      <c r="B37" s="447"/>
      <c r="C37" s="34"/>
      <c r="D37" s="445"/>
      <c r="E37" s="445"/>
      <c r="F37" s="44"/>
      <c r="G37" s="44"/>
      <c r="H37" s="44"/>
      <c r="I37" s="44"/>
      <c r="J37" s="78"/>
      <c r="K37" s="90"/>
      <c r="L37" s="90"/>
      <c r="M37" s="90"/>
      <c r="N37" s="98"/>
      <c r="O37" s="104"/>
      <c r="P37" s="112"/>
      <c r="Q37" s="118"/>
      <c r="R37" s="182"/>
    </row>
    <row r="38" spans="1:18" ht="14.1" customHeight="1" x14ac:dyDescent="0.2">
      <c r="A38" s="447" t="s">
        <v>100</v>
      </c>
      <c r="B38" s="447"/>
      <c r="C38" s="34"/>
      <c r="D38" s="445"/>
      <c r="E38" s="445"/>
      <c r="F38" s="44"/>
      <c r="G38" s="44"/>
      <c r="H38" s="44"/>
      <c r="I38" s="44"/>
      <c r="J38" s="78"/>
      <c r="K38" s="90"/>
      <c r="L38" s="90"/>
      <c r="M38" s="90"/>
      <c r="N38" s="98"/>
      <c r="O38" s="104"/>
      <c r="P38" s="112"/>
      <c r="Q38" s="118"/>
      <c r="R38" s="182"/>
    </row>
    <row r="39" spans="1:18" ht="14.1" customHeight="1" x14ac:dyDescent="0.2">
      <c r="A39" s="447" t="s">
        <v>99</v>
      </c>
      <c r="B39" s="447"/>
      <c r="C39" s="34"/>
      <c r="D39" s="449"/>
      <c r="E39" s="449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spans="1:18" ht="18" customHeight="1" x14ac:dyDescent="0.2">
      <c r="A40" s="448" t="s">
        <v>98</v>
      </c>
      <c r="B40" s="448"/>
      <c r="C40" s="28"/>
      <c r="D40" s="450"/>
      <c r="E40" s="450"/>
      <c r="F40" s="46">
        <f t="shared" ref="F40:M40" si="7">+SUM(F35:F39)</f>
        <v>0</v>
      </c>
      <c r="G40" s="46">
        <f t="shared" si="7"/>
        <v>0</v>
      </c>
      <c r="H40" s="46">
        <f t="shared" si="7"/>
        <v>0</v>
      </c>
      <c r="I40" s="46">
        <f t="shared" si="7"/>
        <v>0</v>
      </c>
      <c r="J40" s="81">
        <f t="shared" si="7"/>
        <v>0</v>
      </c>
      <c r="K40" s="92">
        <f t="shared" si="7"/>
        <v>0</v>
      </c>
      <c r="L40" s="92">
        <f t="shared" si="7"/>
        <v>0</v>
      </c>
      <c r="M40" s="92">
        <f t="shared" si="7"/>
        <v>0</v>
      </c>
      <c r="N40" s="101">
        <f>+SUM(N35:N39)</f>
        <v>0</v>
      </c>
      <c r="O40" s="106">
        <f>+SUM(O35:O39)</f>
        <v>0</v>
      </c>
      <c r="P40" s="115">
        <f>+SUM(P35:P39)</f>
        <v>0</v>
      </c>
      <c r="Q40" s="120">
        <f>+SUM(Q35:Q39)</f>
        <v>0</v>
      </c>
      <c r="R40" s="184">
        <f>+SUM(R35:R39)</f>
        <v>0</v>
      </c>
    </row>
    <row r="41" spans="1:18" ht="30" customHeight="1" x14ac:dyDescent="0.2">
      <c r="A41" s="448" t="s">
        <v>97</v>
      </c>
      <c r="B41" s="448"/>
      <c r="C41" s="41"/>
      <c r="D41" s="446"/>
      <c r="E41" s="446"/>
      <c r="F41" s="45" t="s">
        <v>89</v>
      </c>
      <c r="G41" s="45" t="s">
        <v>89</v>
      </c>
      <c r="H41" s="45" t="s">
        <v>89</v>
      </c>
      <c r="I41" s="45" t="s">
        <v>89</v>
      </c>
      <c r="J41" s="77" t="s">
        <v>89</v>
      </c>
      <c r="K41" s="91" t="s">
        <v>89</v>
      </c>
      <c r="L41" s="91" t="s">
        <v>89</v>
      </c>
      <c r="M41" s="91" t="s">
        <v>89</v>
      </c>
      <c r="N41" s="97" t="s">
        <v>89</v>
      </c>
      <c r="O41" s="105" t="s">
        <v>89</v>
      </c>
      <c r="P41" s="111" t="s">
        <v>89</v>
      </c>
      <c r="Q41" s="119" t="s">
        <v>89</v>
      </c>
      <c r="R41" s="183" t="s">
        <v>89</v>
      </c>
    </row>
    <row r="42" spans="1:18" ht="14.1" customHeight="1" x14ac:dyDescent="0.2">
      <c r="A42" s="447" t="s">
        <v>96</v>
      </c>
      <c r="B42" s="447"/>
      <c r="C42" s="34"/>
      <c r="D42" s="445"/>
      <c r="E42" s="445"/>
      <c r="F42" s="44"/>
      <c r="G42" s="44"/>
      <c r="H42" s="44"/>
      <c r="I42" s="44"/>
      <c r="J42" s="78"/>
      <c r="K42" s="90"/>
      <c r="L42" s="90"/>
      <c r="M42" s="90"/>
      <c r="N42" s="98"/>
      <c r="O42" s="104"/>
      <c r="P42" s="112"/>
      <c r="Q42" s="118"/>
      <c r="R42" s="182"/>
    </row>
    <row r="43" spans="1:18" ht="30" customHeight="1" x14ac:dyDescent="0.2">
      <c r="A43" s="448" t="s">
        <v>95</v>
      </c>
      <c r="B43" s="448"/>
      <c r="C43" s="28"/>
      <c r="D43" s="442"/>
      <c r="E43" s="442"/>
      <c r="F43" s="47">
        <f t="shared" ref="F43:M43" si="8">SUM(F42:F42)</f>
        <v>0</v>
      </c>
      <c r="G43" s="47">
        <f t="shared" si="8"/>
        <v>0</v>
      </c>
      <c r="H43" s="47">
        <f t="shared" si="8"/>
        <v>0</v>
      </c>
      <c r="I43" s="47">
        <f t="shared" si="8"/>
        <v>0</v>
      </c>
      <c r="J43" s="79">
        <f t="shared" si="8"/>
        <v>0</v>
      </c>
      <c r="K43" s="88">
        <f t="shared" si="8"/>
        <v>0</v>
      </c>
      <c r="L43" s="88">
        <f t="shared" si="8"/>
        <v>0</v>
      </c>
      <c r="M43" s="88">
        <f t="shared" si="8"/>
        <v>0</v>
      </c>
      <c r="N43" s="99">
        <f>SUM(N42:N42)</f>
        <v>0</v>
      </c>
      <c r="O43" s="102">
        <f>SUM(O42:O42)</f>
        <v>0</v>
      </c>
      <c r="P43" s="113">
        <f>SUM(P42:P42)</f>
        <v>0</v>
      </c>
      <c r="Q43" s="116">
        <f>SUM(Q42:Q42)</f>
        <v>0</v>
      </c>
      <c r="R43" s="180">
        <f>SUM(R42:R42)</f>
        <v>0</v>
      </c>
    </row>
    <row r="44" spans="1:18" x14ac:dyDescent="0.2">
      <c r="A44" s="448" t="s">
        <v>4</v>
      </c>
      <c r="B44" s="448"/>
      <c r="C44" s="41"/>
      <c r="D44" s="446"/>
      <c r="E44" s="446"/>
      <c r="F44" s="45" t="s">
        <v>89</v>
      </c>
      <c r="G44" s="45" t="s">
        <v>89</v>
      </c>
      <c r="H44" s="45" t="s">
        <v>89</v>
      </c>
      <c r="I44" s="45" t="s">
        <v>89</v>
      </c>
      <c r="J44" s="77" t="s">
        <v>89</v>
      </c>
      <c r="K44" s="91" t="s">
        <v>89</v>
      </c>
      <c r="L44" s="91" t="s">
        <v>89</v>
      </c>
      <c r="M44" s="91" t="s">
        <v>89</v>
      </c>
      <c r="N44" s="97" t="s">
        <v>89</v>
      </c>
      <c r="O44" s="105" t="s">
        <v>89</v>
      </c>
      <c r="P44" s="111" t="s">
        <v>89</v>
      </c>
      <c r="Q44" s="119" t="s">
        <v>89</v>
      </c>
      <c r="R44" s="183" t="s">
        <v>89</v>
      </c>
    </row>
    <row r="45" spans="1:18" x14ac:dyDescent="0.2">
      <c r="A45" s="447" t="s">
        <v>94</v>
      </c>
      <c r="B45" s="447"/>
      <c r="C45" s="34"/>
      <c r="D45" s="445"/>
      <c r="E45" s="445"/>
      <c r="F45" s="44"/>
      <c r="G45" s="44"/>
      <c r="H45" s="44"/>
      <c r="I45" s="44"/>
      <c r="J45" s="78"/>
      <c r="K45" s="90"/>
      <c r="L45" s="90"/>
      <c r="M45" s="90"/>
      <c r="N45" s="98"/>
      <c r="O45" s="104"/>
      <c r="P45" s="112"/>
      <c r="Q45" s="118"/>
      <c r="R45" s="182"/>
    </row>
    <row r="46" spans="1:18" x14ac:dyDescent="0.2">
      <c r="A46" s="447" t="s">
        <v>146</v>
      </c>
      <c r="B46" s="447"/>
      <c r="C46" s="34"/>
      <c r="D46" s="44"/>
      <c r="E46" s="44"/>
      <c r="F46" s="44"/>
      <c r="G46" s="44"/>
      <c r="H46" s="44"/>
      <c r="I46" s="44"/>
      <c r="J46" s="78"/>
      <c r="K46" s="90"/>
      <c r="L46" s="90"/>
      <c r="M46" s="90"/>
      <c r="N46" s="98"/>
      <c r="O46" s="104"/>
      <c r="P46" s="112"/>
      <c r="Q46" s="118"/>
      <c r="R46" s="182"/>
    </row>
    <row r="47" spans="1:18" ht="12.75" customHeight="1" x14ac:dyDescent="0.2">
      <c r="A47" s="447" t="s">
        <v>164</v>
      </c>
      <c r="B47" s="447"/>
      <c r="C47" s="34"/>
      <c r="D47" s="44"/>
      <c r="E47" s="44"/>
      <c r="F47" s="44"/>
      <c r="G47" s="44"/>
      <c r="H47" s="44"/>
      <c r="I47" s="44"/>
      <c r="J47" s="78"/>
      <c r="K47" s="90"/>
      <c r="L47" s="90"/>
      <c r="M47" s="90"/>
      <c r="N47" s="98"/>
      <c r="O47" s="104"/>
      <c r="P47" s="112"/>
      <c r="Q47" s="118"/>
      <c r="R47" s="182"/>
    </row>
    <row r="48" spans="1:18" ht="12.75" customHeight="1" x14ac:dyDescent="0.2">
      <c r="A48" s="447" t="s">
        <v>165</v>
      </c>
      <c r="B48" s="447"/>
      <c r="C48" s="34"/>
      <c r="D48" s="44"/>
      <c r="E48" s="44"/>
      <c r="F48" s="44"/>
      <c r="G48" s="44"/>
      <c r="H48" s="44"/>
      <c r="I48" s="44"/>
      <c r="J48" s="78"/>
      <c r="K48" s="90"/>
      <c r="L48" s="90"/>
      <c r="M48" s="90"/>
      <c r="N48" s="98"/>
      <c r="O48" s="104"/>
      <c r="P48" s="112"/>
      <c r="Q48" s="118"/>
      <c r="R48" s="182"/>
    </row>
    <row r="49" spans="1:18" ht="12.75" customHeight="1" x14ac:dyDescent="0.2">
      <c r="A49" s="447" t="s">
        <v>233</v>
      </c>
      <c r="B49" s="447"/>
      <c r="C49" s="34"/>
      <c r="D49" s="44"/>
      <c r="E49" s="44"/>
      <c r="F49" s="44"/>
      <c r="G49" s="44"/>
      <c r="H49" s="44"/>
      <c r="I49" s="44"/>
      <c r="J49" s="78"/>
      <c r="K49" s="90"/>
      <c r="L49" s="90"/>
      <c r="M49" s="90"/>
      <c r="N49" s="98"/>
      <c r="O49" s="104"/>
      <c r="P49" s="112"/>
      <c r="Q49" s="118"/>
      <c r="R49" s="182"/>
    </row>
    <row r="50" spans="1:18" x14ac:dyDescent="0.2">
      <c r="A50" s="42" t="s">
        <v>234</v>
      </c>
      <c r="B50" s="42"/>
      <c r="C50" s="34"/>
      <c r="D50" s="44"/>
      <c r="E50" s="44"/>
      <c r="F50" s="44"/>
      <c r="G50" s="44"/>
      <c r="H50" s="44"/>
      <c r="I50" s="44"/>
      <c r="J50" s="78"/>
      <c r="K50" s="90"/>
      <c r="L50" s="90"/>
      <c r="M50" s="90"/>
      <c r="N50" s="98"/>
      <c r="O50" s="104"/>
      <c r="P50" s="112"/>
      <c r="Q50" s="118"/>
      <c r="R50" s="182"/>
    </row>
    <row r="51" spans="1:18" x14ac:dyDescent="0.2">
      <c r="A51" s="448" t="s">
        <v>93</v>
      </c>
      <c r="B51" s="448"/>
      <c r="C51" s="28"/>
      <c r="D51" s="442"/>
      <c r="E51" s="442"/>
      <c r="F51" s="47">
        <f t="shared" ref="F51:M51" si="9">SUM(F45:F50)</f>
        <v>0</v>
      </c>
      <c r="G51" s="47">
        <f t="shared" si="9"/>
        <v>0</v>
      </c>
      <c r="H51" s="47">
        <f t="shared" si="9"/>
        <v>0</v>
      </c>
      <c r="I51" s="47">
        <f t="shared" si="9"/>
        <v>0</v>
      </c>
      <c r="J51" s="79">
        <f t="shared" si="9"/>
        <v>0</v>
      </c>
      <c r="K51" s="88">
        <f t="shared" si="9"/>
        <v>0</v>
      </c>
      <c r="L51" s="88">
        <f t="shared" si="9"/>
        <v>0</v>
      </c>
      <c r="M51" s="88">
        <f t="shared" si="9"/>
        <v>0</v>
      </c>
      <c r="N51" s="99">
        <f>SUM(N45:N50)</f>
        <v>0</v>
      </c>
      <c r="O51" s="102">
        <f>SUM(O45:O50)</f>
        <v>0</v>
      </c>
      <c r="P51" s="113">
        <f>SUM(P45:P50)</f>
        <v>0</v>
      </c>
      <c r="Q51" s="116">
        <f>SUM(Q45:Q50)</f>
        <v>0</v>
      </c>
      <c r="R51" s="180">
        <f>SUM(R45:R50)</f>
        <v>0</v>
      </c>
    </row>
    <row r="52" spans="1:18" x14ac:dyDescent="0.2">
      <c r="A52" s="448" t="s">
        <v>92</v>
      </c>
      <c r="B52" s="448"/>
      <c r="C52" s="41"/>
      <c r="D52" s="446"/>
      <c r="E52" s="446"/>
      <c r="F52" s="45" t="s">
        <v>89</v>
      </c>
      <c r="G52" s="45" t="s">
        <v>89</v>
      </c>
      <c r="H52" s="45" t="s">
        <v>89</v>
      </c>
      <c r="I52" s="45" t="s">
        <v>89</v>
      </c>
      <c r="J52" s="77" t="s">
        <v>89</v>
      </c>
      <c r="K52" s="91" t="s">
        <v>89</v>
      </c>
      <c r="L52" s="91" t="s">
        <v>89</v>
      </c>
      <c r="M52" s="91" t="s">
        <v>89</v>
      </c>
      <c r="N52" s="97" t="s">
        <v>89</v>
      </c>
      <c r="O52" s="105" t="s">
        <v>89</v>
      </c>
      <c r="P52" s="111" t="s">
        <v>89</v>
      </c>
      <c r="Q52" s="119" t="s">
        <v>89</v>
      </c>
      <c r="R52" s="183" t="s">
        <v>89</v>
      </c>
    </row>
    <row r="53" spans="1:18" x14ac:dyDescent="0.2">
      <c r="A53" s="447" t="s">
        <v>91</v>
      </c>
      <c r="B53" s="447"/>
      <c r="C53" s="34"/>
      <c r="D53" s="445"/>
      <c r="E53" s="445"/>
      <c r="F53" s="44"/>
      <c r="G53" s="44"/>
      <c r="H53" s="44"/>
      <c r="I53" s="44"/>
      <c r="J53" s="78"/>
      <c r="K53" s="90"/>
      <c r="L53" s="90"/>
      <c r="M53" s="90"/>
      <c r="N53" s="98"/>
      <c r="O53" s="104"/>
      <c r="P53" s="112"/>
      <c r="Q53" s="118"/>
      <c r="R53" s="182"/>
    </row>
    <row r="54" spans="1:18" x14ac:dyDescent="0.2">
      <c r="A54" s="447" t="s">
        <v>231</v>
      </c>
      <c r="B54" s="447"/>
      <c r="C54" s="34"/>
      <c r="D54" s="445"/>
      <c r="E54" s="445"/>
      <c r="F54" s="44"/>
      <c r="G54" s="44"/>
      <c r="H54" s="44"/>
      <c r="I54" s="44"/>
      <c r="J54" s="78"/>
      <c r="K54" s="90"/>
      <c r="L54" s="90"/>
      <c r="M54" s="90"/>
      <c r="N54" s="98"/>
      <c r="O54" s="104"/>
      <c r="P54" s="112"/>
      <c r="Q54" s="118"/>
      <c r="R54" s="182"/>
    </row>
    <row r="55" spans="1:18" x14ac:dyDescent="0.2">
      <c r="A55" s="448" t="s">
        <v>90</v>
      </c>
      <c r="B55" s="448"/>
      <c r="C55" s="28"/>
      <c r="D55" s="442"/>
      <c r="E55" s="442"/>
      <c r="F55" s="47">
        <f t="shared" ref="F55:M55" si="10">+F53+F54</f>
        <v>0</v>
      </c>
      <c r="G55" s="47">
        <f t="shared" si="10"/>
        <v>0</v>
      </c>
      <c r="H55" s="47">
        <f t="shared" si="10"/>
        <v>0</v>
      </c>
      <c r="I55" s="47">
        <f t="shared" si="10"/>
        <v>0</v>
      </c>
      <c r="J55" s="79">
        <f t="shared" si="10"/>
        <v>0</v>
      </c>
      <c r="K55" s="88">
        <f t="shared" si="10"/>
        <v>0</v>
      </c>
      <c r="L55" s="88">
        <f t="shared" si="10"/>
        <v>0</v>
      </c>
      <c r="M55" s="88">
        <f t="shared" si="10"/>
        <v>0</v>
      </c>
      <c r="N55" s="99">
        <f>+N53+N54</f>
        <v>0</v>
      </c>
      <c r="O55" s="102">
        <f>+O53+O54</f>
        <v>0</v>
      </c>
      <c r="P55" s="113">
        <f>+P53+P54</f>
        <v>0</v>
      </c>
      <c r="Q55" s="116">
        <f>+Q53+Q54</f>
        <v>0</v>
      </c>
      <c r="R55" s="180">
        <f>+R53+R54</f>
        <v>0</v>
      </c>
    </row>
    <row r="56" spans="1:18" x14ac:dyDescent="0.2">
      <c r="A56" s="448" t="s">
        <v>5</v>
      </c>
      <c r="B56" s="448"/>
      <c r="C56" s="41"/>
      <c r="D56" s="446"/>
      <c r="E56" s="446"/>
      <c r="F56" s="45" t="s">
        <v>89</v>
      </c>
      <c r="G56" s="45" t="s">
        <v>89</v>
      </c>
      <c r="H56" s="45" t="s">
        <v>89</v>
      </c>
      <c r="I56" s="45" t="s">
        <v>89</v>
      </c>
      <c r="J56" s="77" t="s">
        <v>89</v>
      </c>
      <c r="K56" s="91" t="s">
        <v>89</v>
      </c>
      <c r="L56" s="91" t="s">
        <v>89</v>
      </c>
      <c r="M56" s="91" t="s">
        <v>89</v>
      </c>
      <c r="N56" s="97" t="s">
        <v>89</v>
      </c>
      <c r="O56" s="105" t="s">
        <v>89</v>
      </c>
      <c r="P56" s="111" t="s">
        <v>89</v>
      </c>
      <c r="Q56" s="119" t="s">
        <v>89</v>
      </c>
      <c r="R56" s="183" t="s">
        <v>89</v>
      </c>
    </row>
    <row r="57" spans="1:18" x14ac:dyDescent="0.2">
      <c r="A57" s="447" t="s">
        <v>166</v>
      </c>
      <c r="B57" s="447"/>
      <c r="C57" s="34"/>
      <c r="D57" s="445"/>
      <c r="E57" s="445"/>
      <c r="F57" s="44"/>
      <c r="G57" s="44"/>
      <c r="H57" s="44"/>
      <c r="I57" s="44"/>
      <c r="J57" s="78"/>
      <c r="K57" s="90"/>
      <c r="L57" s="90"/>
      <c r="M57" s="90"/>
      <c r="N57" s="98"/>
      <c r="O57" s="104"/>
      <c r="P57" s="112"/>
      <c r="Q57" s="118"/>
      <c r="R57" s="182"/>
    </row>
    <row r="58" spans="1:18" x14ac:dyDescent="0.2">
      <c r="A58" s="447" t="s">
        <v>88</v>
      </c>
      <c r="B58" s="447"/>
      <c r="C58" s="34"/>
      <c r="D58" s="445"/>
      <c r="E58" s="445"/>
      <c r="F58" s="44"/>
      <c r="G58" s="44"/>
      <c r="H58" s="44"/>
      <c r="I58" s="44"/>
      <c r="J58" s="78"/>
      <c r="K58" s="90"/>
      <c r="L58" s="90"/>
      <c r="M58" s="90"/>
      <c r="N58" s="98"/>
      <c r="O58" s="104"/>
      <c r="P58" s="112"/>
      <c r="Q58" s="118"/>
      <c r="R58" s="182"/>
    </row>
    <row r="59" spans="1:18" x14ac:dyDescent="0.2">
      <c r="A59" s="447" t="s">
        <v>87</v>
      </c>
      <c r="B59" s="447"/>
      <c r="C59" s="34"/>
      <c r="D59" s="445"/>
      <c r="E59" s="445"/>
      <c r="F59" s="44"/>
      <c r="G59" s="44"/>
      <c r="H59" s="44"/>
      <c r="I59" s="44"/>
      <c r="J59" s="78"/>
      <c r="K59" s="90"/>
      <c r="L59" s="90"/>
      <c r="M59" s="90"/>
      <c r="N59" s="98"/>
      <c r="O59" s="104"/>
      <c r="P59" s="112"/>
      <c r="Q59" s="118"/>
      <c r="R59" s="182"/>
    </row>
    <row r="60" spans="1:18" x14ac:dyDescent="0.2">
      <c r="A60" s="447" t="s">
        <v>232</v>
      </c>
      <c r="B60" s="447"/>
      <c r="C60" s="34"/>
      <c r="D60" s="445"/>
      <c r="E60" s="445"/>
      <c r="F60" s="44"/>
      <c r="G60" s="44"/>
      <c r="H60" s="44"/>
      <c r="I60" s="44"/>
      <c r="J60" s="78"/>
      <c r="K60" s="90"/>
      <c r="L60" s="90"/>
      <c r="M60" s="90"/>
      <c r="N60" s="98"/>
      <c r="O60" s="104"/>
      <c r="P60" s="112"/>
      <c r="Q60" s="118"/>
      <c r="R60" s="182"/>
    </row>
    <row r="61" spans="1:18" x14ac:dyDescent="0.2">
      <c r="A61" s="447" t="s">
        <v>86</v>
      </c>
      <c r="B61" s="447"/>
      <c r="C61" s="34"/>
      <c r="D61" s="445"/>
      <c r="E61" s="445"/>
      <c r="F61" s="44"/>
      <c r="G61" s="44"/>
      <c r="H61" s="44"/>
      <c r="I61" s="44"/>
      <c r="J61" s="78"/>
      <c r="K61" s="90"/>
      <c r="L61" s="90"/>
      <c r="M61" s="90"/>
      <c r="N61" s="98"/>
      <c r="O61" s="104"/>
      <c r="P61" s="112"/>
      <c r="Q61" s="118"/>
      <c r="R61" s="182"/>
    </row>
    <row r="62" spans="1:18" x14ac:dyDescent="0.2">
      <c r="A62" s="447" t="s">
        <v>85</v>
      </c>
      <c r="B62" s="447"/>
      <c r="C62" s="34"/>
      <c r="D62" s="445"/>
      <c r="E62" s="445"/>
      <c r="F62" s="44"/>
      <c r="G62" s="44"/>
      <c r="H62" s="44"/>
      <c r="I62" s="44"/>
      <c r="J62" s="78"/>
      <c r="K62" s="90"/>
      <c r="L62" s="90"/>
      <c r="M62" s="90"/>
      <c r="N62" s="98"/>
      <c r="O62" s="104"/>
      <c r="P62" s="112"/>
      <c r="Q62" s="118"/>
      <c r="R62" s="182"/>
    </row>
    <row r="63" spans="1:18" x14ac:dyDescent="0.2">
      <c r="A63" s="447" t="s">
        <v>84</v>
      </c>
      <c r="B63" s="447"/>
      <c r="C63" s="34"/>
      <c r="D63" s="445"/>
      <c r="E63" s="445"/>
      <c r="F63" s="44"/>
      <c r="G63" s="44"/>
      <c r="H63" s="44"/>
      <c r="I63" s="44"/>
      <c r="J63" s="78"/>
      <c r="K63" s="90"/>
      <c r="L63" s="90"/>
      <c r="M63" s="90"/>
      <c r="N63" s="98"/>
      <c r="O63" s="104"/>
      <c r="P63" s="112"/>
      <c r="Q63" s="118"/>
      <c r="R63" s="182"/>
    </row>
    <row r="64" spans="1:18" x14ac:dyDescent="0.2">
      <c r="A64" s="448" t="s">
        <v>83</v>
      </c>
      <c r="B64" s="448"/>
      <c r="C64" s="28"/>
      <c r="D64" s="442"/>
      <c r="E64" s="442"/>
      <c r="F64" s="47">
        <f t="shared" ref="F64:M64" si="11">+SUM(F57:F63)</f>
        <v>0</v>
      </c>
      <c r="G64" s="47">
        <f t="shared" si="11"/>
        <v>0</v>
      </c>
      <c r="H64" s="47">
        <f t="shared" si="11"/>
        <v>0</v>
      </c>
      <c r="I64" s="47">
        <f t="shared" si="11"/>
        <v>0</v>
      </c>
      <c r="J64" s="79">
        <f t="shared" si="11"/>
        <v>0</v>
      </c>
      <c r="K64" s="88">
        <f t="shared" si="11"/>
        <v>0</v>
      </c>
      <c r="L64" s="88">
        <f t="shared" si="11"/>
        <v>0</v>
      </c>
      <c r="M64" s="88">
        <f t="shared" si="11"/>
        <v>0</v>
      </c>
      <c r="N64" s="99">
        <f>+SUM(N57:N63)</f>
        <v>0</v>
      </c>
      <c r="O64" s="102">
        <f>+SUM(O57:O63)</f>
        <v>0</v>
      </c>
      <c r="P64" s="113">
        <f>+SUM(P57:P63)</f>
        <v>0</v>
      </c>
      <c r="Q64" s="116">
        <f>+SUM(Q57:Q63)</f>
        <v>0</v>
      </c>
      <c r="R64" s="180">
        <f>+SUM(R57:R63)</f>
        <v>0</v>
      </c>
    </row>
    <row r="65" spans="1:18" ht="16.5" thickBot="1" x14ac:dyDescent="0.25">
      <c r="A65" s="443" t="s">
        <v>82</v>
      </c>
      <c r="B65" s="443"/>
      <c r="C65" s="29"/>
      <c r="D65" s="444"/>
      <c r="E65" s="444"/>
      <c r="F65" s="48">
        <f t="shared" ref="F65:M65" si="12">F40+F43+F51+F55+F64</f>
        <v>0</v>
      </c>
      <c r="G65" s="48">
        <f t="shared" si="12"/>
        <v>0</v>
      </c>
      <c r="H65" s="48">
        <f t="shared" si="12"/>
        <v>0</v>
      </c>
      <c r="I65" s="48">
        <f t="shared" si="12"/>
        <v>0</v>
      </c>
      <c r="J65" s="80">
        <f t="shared" si="12"/>
        <v>0</v>
      </c>
      <c r="K65" s="89">
        <f t="shared" si="12"/>
        <v>0</v>
      </c>
      <c r="L65" s="89">
        <f t="shared" si="12"/>
        <v>0</v>
      </c>
      <c r="M65" s="89">
        <f t="shared" si="12"/>
        <v>0</v>
      </c>
      <c r="N65" s="100">
        <f>N40+N43+N51+N55+N64</f>
        <v>0</v>
      </c>
      <c r="O65" s="103">
        <f>O40+O43+O51+O55+O64</f>
        <v>0</v>
      </c>
      <c r="P65" s="114">
        <f>P40+P43+P51+P55+P64</f>
        <v>0</v>
      </c>
      <c r="Q65" s="117">
        <f>Q40+Q43+Q51+Q55+Q64</f>
        <v>0</v>
      </c>
      <c r="R65" s="181">
        <f>R40+R43+R51+R55+R64</f>
        <v>0</v>
      </c>
    </row>
    <row r="66" spans="1:18" ht="13.5" thickTop="1" x14ac:dyDescent="0.2"/>
  </sheetData>
  <mergeCells count="118">
    <mergeCell ref="A45:B45"/>
    <mergeCell ref="A46:B46"/>
    <mergeCell ref="A47:B47"/>
    <mergeCell ref="A42:B42"/>
    <mergeCell ref="A43:B43"/>
    <mergeCell ref="A44:B44"/>
    <mergeCell ref="A51:B51"/>
    <mergeCell ref="A52:B52"/>
    <mergeCell ref="A53:B53"/>
    <mergeCell ref="A48:B48"/>
    <mergeCell ref="A49:B49"/>
    <mergeCell ref="A32:B32"/>
    <mergeCell ref="A33:B33"/>
    <mergeCell ref="A34:B34"/>
    <mergeCell ref="A29:B29"/>
    <mergeCell ref="A30:B30"/>
    <mergeCell ref="A31:B31"/>
    <mergeCell ref="A38:B38"/>
    <mergeCell ref="A39:B39"/>
    <mergeCell ref="A41:B41"/>
    <mergeCell ref="A35:B35"/>
    <mergeCell ref="A36:B36"/>
    <mergeCell ref="A37:B37"/>
    <mergeCell ref="A40:B40"/>
    <mergeCell ref="A20:B20"/>
    <mergeCell ref="A21:B21"/>
    <mergeCell ref="A22:B22"/>
    <mergeCell ref="A17:B17"/>
    <mergeCell ref="A18:B18"/>
    <mergeCell ref="A19:B19"/>
    <mergeCell ref="A26:B26"/>
    <mergeCell ref="A27:B27"/>
    <mergeCell ref="A28:B28"/>
    <mergeCell ref="A23:B23"/>
    <mergeCell ref="A24:B24"/>
    <mergeCell ref="A25:B25"/>
    <mergeCell ref="A7:B7"/>
    <mergeCell ref="A8:B8"/>
    <mergeCell ref="A9:B9"/>
    <mergeCell ref="A5:B5"/>
    <mergeCell ref="A6:B6"/>
    <mergeCell ref="A2:D2"/>
    <mergeCell ref="D3:F3"/>
    <mergeCell ref="D5:E5"/>
    <mergeCell ref="D6:E6"/>
    <mergeCell ref="D7:E7"/>
    <mergeCell ref="D8:E8"/>
    <mergeCell ref="D9:E9"/>
    <mergeCell ref="D14:E14"/>
    <mergeCell ref="D15:E15"/>
    <mergeCell ref="D16:E16"/>
    <mergeCell ref="D17:E17"/>
    <mergeCell ref="D18:E18"/>
    <mergeCell ref="A10:B10"/>
    <mergeCell ref="D10:E10"/>
    <mergeCell ref="D11:E11"/>
    <mergeCell ref="D12:E12"/>
    <mergeCell ref="D13:E13"/>
    <mergeCell ref="A14:B14"/>
    <mergeCell ref="A15:B15"/>
    <mergeCell ref="A16:B16"/>
    <mergeCell ref="A11:B11"/>
    <mergeCell ref="A12:B12"/>
    <mergeCell ref="A13:B13"/>
    <mergeCell ref="D24:E24"/>
    <mergeCell ref="D25:E25"/>
    <mergeCell ref="D26:E26"/>
    <mergeCell ref="D27:E27"/>
    <mergeCell ref="D28:E28"/>
    <mergeCell ref="D19:E19"/>
    <mergeCell ref="D20:E20"/>
    <mergeCell ref="D21:E21"/>
    <mergeCell ref="D22:E22"/>
    <mergeCell ref="D23:E23"/>
    <mergeCell ref="D34:E34"/>
    <mergeCell ref="D35:E35"/>
    <mergeCell ref="D36:E36"/>
    <mergeCell ref="D37:E37"/>
    <mergeCell ref="D38:E38"/>
    <mergeCell ref="D29:E29"/>
    <mergeCell ref="D30:E30"/>
    <mergeCell ref="D31:E31"/>
    <mergeCell ref="D32:E32"/>
    <mergeCell ref="D33:E33"/>
    <mergeCell ref="D44:E44"/>
    <mergeCell ref="D45:E45"/>
    <mergeCell ref="D51:E51"/>
    <mergeCell ref="D52:E52"/>
    <mergeCell ref="D53:E53"/>
    <mergeCell ref="D39:E39"/>
    <mergeCell ref="D40:E40"/>
    <mergeCell ref="D41:E41"/>
    <mergeCell ref="D42:E42"/>
    <mergeCell ref="D43:E43"/>
    <mergeCell ref="D64:E64"/>
    <mergeCell ref="A65:B65"/>
    <mergeCell ref="D65:E65"/>
    <mergeCell ref="D59:E59"/>
    <mergeCell ref="D60:E60"/>
    <mergeCell ref="D61:E61"/>
    <mergeCell ref="D62:E62"/>
    <mergeCell ref="D63:E63"/>
    <mergeCell ref="D54:E54"/>
    <mergeCell ref="D55:E55"/>
    <mergeCell ref="D56:E56"/>
    <mergeCell ref="D57:E57"/>
    <mergeCell ref="D58:E58"/>
    <mergeCell ref="A57:B57"/>
    <mergeCell ref="A59:B59"/>
    <mergeCell ref="A54:B54"/>
    <mergeCell ref="A55:B55"/>
    <mergeCell ref="A56:B56"/>
    <mergeCell ref="A58:B58"/>
    <mergeCell ref="A60:B60"/>
    <mergeCell ref="A61:B61"/>
    <mergeCell ref="A62:B62"/>
    <mergeCell ref="A63:B63"/>
    <mergeCell ref="A64:B64"/>
  </mergeCells>
  <pageMargins left="0.39370080828666687" right="0.39370080828666687" top="0.39370080828666687" bottom="0.39370080828666687" header="0" footer="0"/>
  <pageSetup paperSize="9" scale="84" orientation="portrait" verticalDpi="0" r:id="rId1"/>
  <headerFooter alignWithMargins="0">
    <oddFooter xml:space="preserve">&amp;L&amp;C&amp;R&amp;"Arial"&amp;10 Sida 1 (1) </oddFooter>
  </headerFooter>
  <rowBreaks count="1" manualBreakCount="1">
    <brk id="6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2"/>
  <sheetViews>
    <sheetView topLeftCell="A15" workbookViewId="0">
      <selection activeCell="F41" sqref="F41"/>
    </sheetView>
  </sheetViews>
  <sheetFormatPr defaultColWidth="9.140625" defaultRowHeight="12.75" x14ac:dyDescent="0.2"/>
  <cols>
    <col min="1" max="1" width="27" style="19" customWidth="1"/>
    <col min="2" max="2" width="13.140625" style="19" customWidth="1"/>
    <col min="3" max="3" width="15.5703125" style="19" hidden="1" customWidth="1"/>
    <col min="4" max="4" width="10.85546875" style="19" hidden="1" customWidth="1"/>
    <col min="5" max="5" width="5.5703125" style="19" customWidth="1"/>
    <col min="6" max="18" width="16.140625" style="19" customWidth="1"/>
    <col min="19" max="16384" width="9.140625" style="19"/>
  </cols>
  <sheetData>
    <row r="1" spans="1:18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ht="18" x14ac:dyDescent="0.2">
      <c r="A2" s="454" t="s">
        <v>171</v>
      </c>
      <c r="B2" s="454"/>
      <c r="C2" s="454"/>
      <c r="D2" s="454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pans="1:18" x14ac:dyDescent="0.2">
      <c r="A3" s="21"/>
      <c r="B3" s="20"/>
      <c r="C3" s="20"/>
      <c r="D3" s="455"/>
      <c r="E3" s="455"/>
      <c r="F3" s="455"/>
    </row>
    <row r="4" spans="1:18" x14ac:dyDescent="0.2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18" ht="18.75" thickBot="1" x14ac:dyDescent="0.3">
      <c r="A5" s="452" t="s">
        <v>235</v>
      </c>
      <c r="B5" s="452"/>
      <c r="C5" s="50"/>
      <c r="D5" s="456"/>
      <c r="E5" s="456"/>
      <c r="F5" s="51" t="s">
        <v>305</v>
      </c>
      <c r="G5" s="51" t="s">
        <v>306</v>
      </c>
      <c r="H5" s="51" t="s">
        <v>307</v>
      </c>
      <c r="I5" s="124" t="s">
        <v>308</v>
      </c>
      <c r="J5" s="125" t="s">
        <v>309</v>
      </c>
      <c r="K5" s="126" t="s">
        <v>310</v>
      </c>
      <c r="L5" s="127" t="s">
        <v>311</v>
      </c>
      <c r="M5" s="128" t="s">
        <v>312</v>
      </c>
      <c r="N5" s="129" t="s">
        <v>313</v>
      </c>
      <c r="O5" s="130" t="s">
        <v>314</v>
      </c>
      <c r="P5" s="131" t="s">
        <v>315</v>
      </c>
      <c r="Q5" s="132" t="s">
        <v>316</v>
      </c>
      <c r="R5" s="133" t="s">
        <v>317</v>
      </c>
    </row>
    <row r="6" spans="1:18" ht="16.5" thickTop="1" x14ac:dyDescent="0.2">
      <c r="A6" s="465" t="s">
        <v>236</v>
      </c>
      <c r="B6" s="465"/>
      <c r="C6" s="142"/>
      <c r="D6" s="466"/>
      <c r="E6" s="466"/>
      <c r="F6" s="143" t="s">
        <v>89</v>
      </c>
      <c r="G6" s="143" t="s">
        <v>89</v>
      </c>
      <c r="H6" s="143" t="s">
        <v>89</v>
      </c>
      <c r="I6" s="143" t="s">
        <v>89</v>
      </c>
      <c r="J6" s="143" t="s">
        <v>89</v>
      </c>
      <c r="K6" s="143" t="s">
        <v>89</v>
      </c>
      <c r="L6" s="143" t="s">
        <v>89</v>
      </c>
      <c r="M6" s="143" t="s">
        <v>89</v>
      </c>
      <c r="N6" s="143" t="s">
        <v>89</v>
      </c>
      <c r="O6" s="143" t="s">
        <v>89</v>
      </c>
      <c r="P6" s="143" t="s">
        <v>89</v>
      </c>
      <c r="Q6" s="143" t="s">
        <v>89</v>
      </c>
      <c r="R6" s="143" t="s">
        <v>89</v>
      </c>
    </row>
    <row r="7" spans="1:18" x14ac:dyDescent="0.2">
      <c r="A7" s="459" t="s">
        <v>237</v>
      </c>
      <c r="B7" s="459"/>
      <c r="C7" s="144"/>
      <c r="D7" s="462"/>
      <c r="E7" s="462"/>
      <c r="F7" s="145" t="s">
        <v>89</v>
      </c>
      <c r="G7" s="145" t="s">
        <v>89</v>
      </c>
      <c r="H7" s="145" t="s">
        <v>89</v>
      </c>
      <c r="I7" s="145" t="s">
        <v>89</v>
      </c>
      <c r="J7" s="145" t="s">
        <v>89</v>
      </c>
      <c r="K7" s="145" t="s">
        <v>89</v>
      </c>
      <c r="L7" s="145" t="s">
        <v>89</v>
      </c>
      <c r="M7" s="145" t="s">
        <v>89</v>
      </c>
      <c r="N7" s="145" t="s">
        <v>89</v>
      </c>
      <c r="O7" s="145" t="s">
        <v>89</v>
      </c>
      <c r="P7" s="145" t="s">
        <v>89</v>
      </c>
      <c r="Q7" s="145" t="s">
        <v>89</v>
      </c>
      <c r="R7" s="145" t="s">
        <v>89</v>
      </c>
    </row>
    <row r="8" spans="1:18" x14ac:dyDescent="0.2">
      <c r="A8" s="457" t="s">
        <v>238</v>
      </c>
      <c r="B8" s="457"/>
      <c r="C8" s="146"/>
      <c r="D8" s="458"/>
      <c r="E8" s="458"/>
      <c r="F8" s="147"/>
      <c r="G8" s="147">
        <f>'Inläsning BR'!Q6</f>
        <v>0</v>
      </c>
      <c r="H8" s="147">
        <f>'Inläsning BR'!R6</f>
        <v>0</v>
      </c>
      <c r="I8" s="147">
        <f>'Inläsning BR'!S6</f>
        <v>0</v>
      </c>
      <c r="J8" s="147">
        <f>'Inläsning BR'!T6</f>
        <v>0</v>
      </c>
      <c r="K8" s="147">
        <f>'Inläsning BR'!U6</f>
        <v>0</v>
      </c>
      <c r="L8" s="147">
        <f>'Inläsning BR'!V6</f>
        <v>0</v>
      </c>
      <c r="M8" s="147">
        <f>'Inläsning BR'!W6</f>
        <v>0</v>
      </c>
      <c r="N8" s="147">
        <f>'Inläsning BR'!X6</f>
        <v>0</v>
      </c>
      <c r="O8" s="147">
        <f>'Inläsning BR'!Y6</f>
        <v>0</v>
      </c>
      <c r="P8" s="147">
        <f>'Inläsning BR'!Z6</f>
        <v>0</v>
      </c>
      <c r="Q8" s="147">
        <f>'Inläsning BR'!AA6</f>
        <v>0</v>
      </c>
      <c r="R8" s="147">
        <f>'Inläsning BR'!AB6</f>
        <v>0</v>
      </c>
    </row>
    <row r="9" spans="1:18" x14ac:dyDescent="0.2">
      <c r="A9" s="467" t="s">
        <v>248</v>
      </c>
      <c r="B9" s="467"/>
      <c r="C9" s="148"/>
      <c r="D9" s="460"/>
      <c r="E9" s="460"/>
      <c r="F9" s="149">
        <f>F8</f>
        <v>0</v>
      </c>
      <c r="G9" s="149">
        <f>G8</f>
        <v>0</v>
      </c>
      <c r="H9" s="149">
        <f t="shared" ref="H9:R9" si="0">SUM(H8)</f>
        <v>0</v>
      </c>
      <c r="I9" s="149">
        <f t="shared" si="0"/>
        <v>0</v>
      </c>
      <c r="J9" s="149">
        <f t="shared" si="0"/>
        <v>0</v>
      </c>
      <c r="K9" s="149">
        <f t="shared" si="0"/>
        <v>0</v>
      </c>
      <c r="L9" s="149">
        <f t="shared" si="0"/>
        <v>0</v>
      </c>
      <c r="M9" s="149">
        <f t="shared" si="0"/>
        <v>0</v>
      </c>
      <c r="N9" s="149">
        <f t="shared" si="0"/>
        <v>0</v>
      </c>
      <c r="O9" s="149">
        <f t="shared" si="0"/>
        <v>0</v>
      </c>
      <c r="P9" s="149">
        <f t="shared" si="0"/>
        <v>0</v>
      </c>
      <c r="Q9" s="149">
        <f t="shared" si="0"/>
        <v>0</v>
      </c>
      <c r="R9" s="149">
        <f t="shared" si="0"/>
        <v>0</v>
      </c>
    </row>
    <row r="10" spans="1:18" x14ac:dyDescent="0.2">
      <c r="A10" s="459" t="s">
        <v>318</v>
      </c>
      <c r="B10" s="459"/>
      <c r="C10" s="144"/>
      <c r="D10" s="462"/>
      <c r="E10" s="462"/>
      <c r="F10" s="145" t="s">
        <v>89</v>
      </c>
      <c r="G10" s="145" t="s">
        <v>89</v>
      </c>
      <c r="H10" s="145" t="s">
        <v>89</v>
      </c>
      <c r="I10" s="145" t="s">
        <v>89</v>
      </c>
      <c r="J10" s="145" t="s">
        <v>89</v>
      </c>
      <c r="K10" s="145" t="s">
        <v>89</v>
      </c>
      <c r="L10" s="145" t="s">
        <v>89</v>
      </c>
      <c r="M10" s="145" t="s">
        <v>89</v>
      </c>
      <c r="N10" s="145" t="s">
        <v>89</v>
      </c>
      <c r="O10" s="145" t="s">
        <v>89</v>
      </c>
      <c r="P10" s="145" t="s">
        <v>89</v>
      </c>
      <c r="Q10" s="145" t="s">
        <v>89</v>
      </c>
      <c r="R10" s="145" t="s">
        <v>89</v>
      </c>
    </row>
    <row r="11" spans="1:18" x14ac:dyDescent="0.2">
      <c r="A11" s="457" t="s">
        <v>319</v>
      </c>
      <c r="B11" s="457"/>
      <c r="C11" s="146"/>
      <c r="D11" s="458"/>
      <c r="E11" s="458"/>
      <c r="F11" s="147"/>
      <c r="G11" s="147">
        <f>'Inläsning BR'!Q9</f>
        <v>0</v>
      </c>
      <c r="H11" s="147">
        <f>'Inläsning BR'!R9</f>
        <v>0</v>
      </c>
      <c r="I11" s="147">
        <f>'Inläsning BR'!S9</f>
        <v>0</v>
      </c>
      <c r="J11" s="147">
        <f>'Inläsning BR'!T9</f>
        <v>0</v>
      </c>
      <c r="K11" s="147">
        <f>'Inläsning BR'!U9</f>
        <v>0</v>
      </c>
      <c r="L11" s="147">
        <f>'Inläsning BR'!V9</f>
        <v>0</v>
      </c>
      <c r="M11" s="147">
        <f>'Inläsning BR'!W9</f>
        <v>0</v>
      </c>
      <c r="N11" s="147">
        <f>'Inläsning BR'!X9</f>
        <v>0</v>
      </c>
      <c r="O11" s="147">
        <f>'Inläsning BR'!Y9</f>
        <v>0</v>
      </c>
      <c r="P11" s="147">
        <f>'Inläsning BR'!Z9</f>
        <v>0</v>
      </c>
      <c r="Q11" s="147">
        <f>'Inläsning BR'!AA9</f>
        <v>0</v>
      </c>
      <c r="R11" s="147">
        <f>'Inläsning BR'!AB9</f>
        <v>0</v>
      </c>
    </row>
    <row r="12" spans="1:18" x14ac:dyDescent="0.2">
      <c r="A12" s="467" t="s">
        <v>320</v>
      </c>
      <c r="B12" s="467"/>
      <c r="C12" s="148"/>
      <c r="D12" s="460"/>
      <c r="E12" s="460"/>
      <c r="F12" s="149">
        <f t="shared" ref="F12:R12" si="1">SUM(F11)</f>
        <v>0</v>
      </c>
      <c r="G12" s="149">
        <f t="shared" si="1"/>
        <v>0</v>
      </c>
      <c r="H12" s="149">
        <f t="shared" si="1"/>
        <v>0</v>
      </c>
      <c r="I12" s="149">
        <f t="shared" si="1"/>
        <v>0</v>
      </c>
      <c r="J12" s="149">
        <f t="shared" si="1"/>
        <v>0</v>
      </c>
      <c r="K12" s="149">
        <f t="shared" si="1"/>
        <v>0</v>
      </c>
      <c r="L12" s="149">
        <f t="shared" si="1"/>
        <v>0</v>
      </c>
      <c r="M12" s="149">
        <f t="shared" si="1"/>
        <v>0</v>
      </c>
      <c r="N12" s="149">
        <f t="shared" si="1"/>
        <v>0</v>
      </c>
      <c r="O12" s="149">
        <f t="shared" si="1"/>
        <v>0</v>
      </c>
      <c r="P12" s="149">
        <f t="shared" si="1"/>
        <v>0</v>
      </c>
      <c r="Q12" s="149">
        <f t="shared" si="1"/>
        <v>0</v>
      </c>
      <c r="R12" s="149">
        <f t="shared" si="1"/>
        <v>0</v>
      </c>
    </row>
    <row r="13" spans="1:18" x14ac:dyDescent="0.2">
      <c r="A13" s="150"/>
      <c r="B13" s="150"/>
      <c r="C13" s="151"/>
      <c r="D13" s="152"/>
      <c r="E13" s="152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</row>
    <row r="14" spans="1:18" ht="15.75" x14ac:dyDescent="0.2">
      <c r="A14" s="468" t="s">
        <v>239</v>
      </c>
      <c r="B14" s="468"/>
      <c r="C14" s="146"/>
      <c r="D14" s="153"/>
      <c r="E14" s="153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</row>
    <row r="15" spans="1:18" x14ac:dyDescent="0.2">
      <c r="A15" s="459" t="s">
        <v>240</v>
      </c>
      <c r="B15" s="459"/>
      <c r="C15" s="144"/>
      <c r="D15" s="462"/>
      <c r="E15" s="462"/>
      <c r="F15" s="145" t="s">
        <v>89</v>
      </c>
      <c r="G15" s="145" t="s">
        <v>89</v>
      </c>
      <c r="H15" s="145" t="s">
        <v>89</v>
      </c>
      <c r="I15" s="145" t="s">
        <v>89</v>
      </c>
      <c r="J15" s="145" t="s">
        <v>89</v>
      </c>
      <c r="K15" s="145" t="s">
        <v>89</v>
      </c>
      <c r="L15" s="145" t="s">
        <v>89</v>
      </c>
      <c r="M15" s="145" t="s">
        <v>89</v>
      </c>
      <c r="N15" s="145" t="s">
        <v>89</v>
      </c>
      <c r="O15" s="145" t="s">
        <v>89</v>
      </c>
      <c r="P15" s="145" t="s">
        <v>89</v>
      </c>
      <c r="Q15" s="145" t="s">
        <v>89</v>
      </c>
      <c r="R15" s="145" t="s">
        <v>89</v>
      </c>
    </row>
    <row r="16" spans="1:18" x14ac:dyDescent="0.2">
      <c r="A16" s="457" t="s">
        <v>241</v>
      </c>
      <c r="B16" s="457"/>
      <c r="C16" s="146"/>
      <c r="D16" s="458"/>
      <c r="E16" s="458"/>
      <c r="F16" s="153"/>
      <c r="G16" s="153">
        <f>'Inläsning BR'!Q12</f>
        <v>0</v>
      </c>
      <c r="H16" s="153">
        <f>'Inläsning BR'!R12</f>
        <v>0</v>
      </c>
      <c r="I16" s="153">
        <f>'Inläsning BR'!S12</f>
        <v>0</v>
      </c>
      <c r="J16" s="153">
        <f>'Inläsning BR'!T12</f>
        <v>0</v>
      </c>
      <c r="K16" s="153">
        <f>'Inläsning BR'!U12</f>
        <v>0</v>
      </c>
      <c r="L16" s="153">
        <f>'Inläsning BR'!V12</f>
        <v>0</v>
      </c>
      <c r="M16" s="153">
        <f>'Inläsning BR'!W12</f>
        <v>0</v>
      </c>
      <c r="N16" s="153">
        <f>'Inläsning BR'!X12</f>
        <v>0</v>
      </c>
      <c r="O16" s="153">
        <f>'Inläsning BR'!Y12</f>
        <v>0</v>
      </c>
      <c r="P16" s="153">
        <f>'Inläsning BR'!Z12</f>
        <v>0</v>
      </c>
      <c r="Q16" s="153">
        <f>'Inläsning BR'!AA12</f>
        <v>0</v>
      </c>
      <c r="R16" s="153">
        <f>'Inläsning BR'!AB12</f>
        <v>0</v>
      </c>
    </row>
    <row r="17" spans="1:18" ht="12.75" customHeight="1" x14ac:dyDescent="0.2">
      <c r="A17" s="459" t="s">
        <v>242</v>
      </c>
      <c r="B17" s="459"/>
      <c r="C17" s="144"/>
      <c r="D17" s="462"/>
      <c r="E17" s="462"/>
      <c r="F17" s="145" t="s">
        <v>89</v>
      </c>
      <c r="G17" s="145" t="s">
        <v>89</v>
      </c>
      <c r="H17" s="145" t="s">
        <v>89</v>
      </c>
      <c r="I17" s="145" t="s">
        <v>89</v>
      </c>
      <c r="J17" s="145" t="s">
        <v>89</v>
      </c>
      <c r="K17" s="145" t="s">
        <v>89</v>
      </c>
      <c r="L17" s="145" t="s">
        <v>89</v>
      </c>
      <c r="M17" s="145" t="s">
        <v>89</v>
      </c>
      <c r="N17" s="145" t="s">
        <v>89</v>
      </c>
      <c r="O17" s="145" t="s">
        <v>89</v>
      </c>
      <c r="P17" s="145" t="s">
        <v>89</v>
      </c>
      <c r="Q17" s="145" t="s">
        <v>89</v>
      </c>
      <c r="R17" s="145" t="s">
        <v>89</v>
      </c>
    </row>
    <row r="18" spans="1:18" x14ac:dyDescent="0.2">
      <c r="A18" s="457" t="s">
        <v>243</v>
      </c>
      <c r="B18" s="457"/>
      <c r="C18" s="146"/>
      <c r="D18" s="458"/>
      <c r="E18" s="458"/>
      <c r="F18" s="153"/>
      <c r="G18" s="153">
        <f>'Inläsning BR'!Q15</f>
        <v>0</v>
      </c>
      <c r="H18" s="153">
        <f>'Inläsning BR'!R15</f>
        <v>0</v>
      </c>
      <c r="I18" s="153">
        <f>'Inläsning BR'!S15</f>
        <v>0</v>
      </c>
      <c r="J18" s="153">
        <f>'Inläsning BR'!T15</f>
        <v>0</v>
      </c>
      <c r="K18" s="153">
        <f>'Inläsning BR'!U15</f>
        <v>0</v>
      </c>
      <c r="L18" s="153">
        <f>'Inläsning BR'!V15</f>
        <v>0</v>
      </c>
      <c r="M18" s="153">
        <f>'Inläsning BR'!W15</f>
        <v>0</v>
      </c>
      <c r="N18" s="153">
        <f>'Inläsning BR'!X15</f>
        <v>0</v>
      </c>
      <c r="O18" s="153">
        <f>'Inläsning BR'!Y15</f>
        <v>0</v>
      </c>
      <c r="P18" s="153">
        <f>'Inläsning BR'!Z15</f>
        <v>0</v>
      </c>
      <c r="Q18" s="153">
        <f>'Inläsning BR'!AA15</f>
        <v>0</v>
      </c>
      <c r="R18" s="153">
        <f>'Inläsning BR'!AB15</f>
        <v>0</v>
      </c>
    </row>
    <row r="19" spans="1:18" x14ac:dyDescent="0.2">
      <c r="A19" s="457" t="s">
        <v>244</v>
      </c>
      <c r="B19" s="457"/>
      <c r="C19" s="146"/>
      <c r="D19" s="458"/>
      <c r="E19" s="458"/>
      <c r="F19" s="153"/>
      <c r="G19" s="153">
        <f>'Inläsning BR'!Q20</f>
        <v>0</v>
      </c>
      <c r="H19" s="153">
        <f>'Inläsning BR'!R20</f>
        <v>0</v>
      </c>
      <c r="I19" s="153">
        <f>'Inläsning BR'!S20</f>
        <v>0</v>
      </c>
      <c r="J19" s="153">
        <f>'Inläsning BR'!T20</f>
        <v>0</v>
      </c>
      <c r="K19" s="153">
        <f>'Inläsning BR'!U20</f>
        <v>0</v>
      </c>
      <c r="L19" s="153">
        <f>'Inläsning BR'!V20</f>
        <v>0</v>
      </c>
      <c r="M19" s="153">
        <f>'Inläsning BR'!W20</f>
        <v>0</v>
      </c>
      <c r="N19" s="153">
        <f>'Inläsning BR'!X20</f>
        <v>0</v>
      </c>
      <c r="O19" s="153">
        <f>'Inläsning BR'!Y20</f>
        <v>0</v>
      </c>
      <c r="P19" s="153">
        <f>'Inläsning BR'!Z20</f>
        <v>0</v>
      </c>
      <c r="Q19" s="153">
        <f>'Inläsning BR'!AA20</f>
        <v>0</v>
      </c>
      <c r="R19" s="153">
        <f>'Inläsning BR'!AB20</f>
        <v>0</v>
      </c>
    </row>
    <row r="20" spans="1:18" x14ac:dyDescent="0.2">
      <c r="A20" s="457" t="s">
        <v>245</v>
      </c>
      <c r="B20" s="457"/>
      <c r="C20" s="146"/>
      <c r="D20" s="458"/>
      <c r="E20" s="458"/>
      <c r="F20" s="153"/>
      <c r="G20" s="153">
        <f>'Inläsning BR'!Q25</f>
        <v>0</v>
      </c>
      <c r="H20" s="153">
        <f>'Inläsning BR'!R25</f>
        <v>0</v>
      </c>
      <c r="I20" s="153">
        <f>'Inläsning BR'!S25</f>
        <v>0</v>
      </c>
      <c r="J20" s="153">
        <f>'Inläsning BR'!T25</f>
        <v>0</v>
      </c>
      <c r="K20" s="153">
        <f>'Inläsning BR'!U25</f>
        <v>0</v>
      </c>
      <c r="L20" s="153">
        <f>'Inläsning BR'!V25</f>
        <v>0</v>
      </c>
      <c r="M20" s="153">
        <f>'Inläsning BR'!W25</f>
        <v>0</v>
      </c>
      <c r="N20" s="153">
        <f>'Inläsning BR'!X25</f>
        <v>0</v>
      </c>
      <c r="O20" s="153">
        <f>'Inläsning BR'!Y25</f>
        <v>0</v>
      </c>
      <c r="P20" s="153">
        <f>'Inläsning BR'!Z25</f>
        <v>0</v>
      </c>
      <c r="Q20" s="153">
        <f>'Inläsning BR'!AA25</f>
        <v>0</v>
      </c>
      <c r="R20" s="153">
        <f>'Inläsning BR'!AB25</f>
        <v>0</v>
      </c>
    </row>
    <row r="21" spans="1:18" x14ac:dyDescent="0.2">
      <c r="A21" s="459" t="s">
        <v>246</v>
      </c>
      <c r="B21" s="459"/>
      <c r="C21" s="144"/>
      <c r="D21" s="462"/>
      <c r="E21" s="462"/>
      <c r="F21" s="154"/>
      <c r="G21" s="154">
        <f>'Inläsning BR'!Q31</f>
        <v>0</v>
      </c>
      <c r="H21" s="154">
        <f>'Inläsning BR'!R31</f>
        <v>0</v>
      </c>
      <c r="I21" s="154">
        <f>'Inläsning BR'!S31</f>
        <v>0</v>
      </c>
      <c r="J21" s="154">
        <f>'Inläsning BR'!T31</f>
        <v>0</v>
      </c>
      <c r="K21" s="154">
        <f>'Inläsning BR'!U31</f>
        <v>0</v>
      </c>
      <c r="L21" s="154">
        <f>'Inläsning BR'!V31</f>
        <v>0</v>
      </c>
      <c r="M21" s="154">
        <f>'Inläsning BR'!W31</f>
        <v>0</v>
      </c>
      <c r="N21" s="154">
        <f>'Inläsning BR'!X31</f>
        <v>0</v>
      </c>
      <c r="O21" s="154">
        <f>'Inläsning BR'!Y31</f>
        <v>0</v>
      </c>
      <c r="P21" s="154">
        <f>'Inläsning BR'!Z31</f>
        <v>0</v>
      </c>
      <c r="Q21" s="154">
        <f>'Inläsning BR'!AA31</f>
        <v>0</v>
      </c>
      <c r="R21" s="154">
        <f>'Inläsning BR'!AB31</f>
        <v>0</v>
      </c>
    </row>
    <row r="22" spans="1:18" x14ac:dyDescent="0.2">
      <c r="A22" s="459" t="s">
        <v>247</v>
      </c>
      <c r="B22" s="459"/>
      <c r="C22" s="148"/>
      <c r="D22" s="460"/>
      <c r="E22" s="460"/>
      <c r="F22" s="149">
        <f t="shared" ref="F22:H22" si="2">SUM(F16:F21)</f>
        <v>0</v>
      </c>
      <c r="G22" s="149">
        <f t="shared" si="2"/>
        <v>0</v>
      </c>
      <c r="H22" s="149">
        <f t="shared" si="2"/>
        <v>0</v>
      </c>
      <c r="I22" s="149">
        <f t="shared" ref="I22:R22" si="3">SUM(I16:I21)</f>
        <v>0</v>
      </c>
      <c r="J22" s="149">
        <f t="shared" si="3"/>
        <v>0</v>
      </c>
      <c r="K22" s="149">
        <f t="shared" si="3"/>
        <v>0</v>
      </c>
      <c r="L22" s="149">
        <f t="shared" si="3"/>
        <v>0</v>
      </c>
      <c r="M22" s="149">
        <f t="shared" si="3"/>
        <v>0</v>
      </c>
      <c r="N22" s="149">
        <f t="shared" si="3"/>
        <v>0</v>
      </c>
      <c r="O22" s="149">
        <f t="shared" si="3"/>
        <v>0</v>
      </c>
      <c r="P22" s="149">
        <f t="shared" si="3"/>
        <v>0</v>
      </c>
      <c r="Q22" s="149">
        <f t="shared" si="3"/>
        <v>0</v>
      </c>
      <c r="R22" s="149">
        <f t="shared" si="3"/>
        <v>0</v>
      </c>
    </row>
    <row r="23" spans="1:18" ht="16.5" thickBot="1" x14ac:dyDescent="0.25">
      <c r="A23" s="463" t="s">
        <v>249</v>
      </c>
      <c r="B23" s="463"/>
      <c r="C23" s="155"/>
      <c r="D23" s="464"/>
      <c r="E23" s="464"/>
      <c r="F23" s="156">
        <f>F9+F22+F12</f>
        <v>0</v>
      </c>
      <c r="G23" s="156">
        <f t="shared" ref="G23:R23" si="4">G9+G22+G12</f>
        <v>0</v>
      </c>
      <c r="H23" s="156">
        <f t="shared" si="4"/>
        <v>0</v>
      </c>
      <c r="I23" s="156">
        <f t="shared" si="4"/>
        <v>0</v>
      </c>
      <c r="J23" s="156">
        <f t="shared" si="4"/>
        <v>0</v>
      </c>
      <c r="K23" s="156">
        <f t="shared" si="4"/>
        <v>0</v>
      </c>
      <c r="L23" s="156">
        <f t="shared" si="4"/>
        <v>0</v>
      </c>
      <c r="M23" s="156">
        <f t="shared" si="4"/>
        <v>0</v>
      </c>
      <c r="N23" s="156">
        <f t="shared" si="4"/>
        <v>0</v>
      </c>
      <c r="O23" s="156">
        <f t="shared" si="4"/>
        <v>0</v>
      </c>
      <c r="P23" s="156">
        <f t="shared" si="4"/>
        <v>0</v>
      </c>
      <c r="Q23" s="156">
        <f t="shared" si="4"/>
        <v>0</v>
      </c>
      <c r="R23" s="156">
        <f t="shared" si="4"/>
        <v>0</v>
      </c>
    </row>
    <row r="24" spans="1:18" ht="17.25" thickTop="1" thickBot="1" x14ac:dyDescent="0.25">
      <c r="A24" s="157"/>
      <c r="B24" s="157"/>
      <c r="C24" s="158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</row>
    <row r="25" spans="1:18" ht="16.5" thickTop="1" x14ac:dyDescent="0.2">
      <c r="A25" s="465" t="s">
        <v>250</v>
      </c>
      <c r="B25" s="465"/>
      <c r="C25" s="142"/>
      <c r="D25" s="466"/>
      <c r="E25" s="466"/>
      <c r="F25" s="143" t="s">
        <v>89</v>
      </c>
      <c r="G25" s="143" t="s">
        <v>89</v>
      </c>
      <c r="H25" s="143" t="s">
        <v>89</v>
      </c>
      <c r="I25" s="143" t="s">
        <v>89</v>
      </c>
      <c r="J25" s="143" t="s">
        <v>89</v>
      </c>
      <c r="K25" s="143" t="s">
        <v>89</v>
      </c>
      <c r="L25" s="143" t="s">
        <v>89</v>
      </c>
      <c r="M25" s="143" t="s">
        <v>89</v>
      </c>
      <c r="N25" s="143" t="s">
        <v>89</v>
      </c>
      <c r="O25" s="143" t="s">
        <v>89</v>
      </c>
      <c r="P25" s="143" t="s">
        <v>89</v>
      </c>
      <c r="Q25" s="143" t="s">
        <v>89</v>
      </c>
      <c r="R25" s="143" t="s">
        <v>89</v>
      </c>
    </row>
    <row r="26" spans="1:18" x14ac:dyDescent="0.2">
      <c r="A26" s="459" t="s">
        <v>251</v>
      </c>
      <c r="B26" s="459"/>
      <c r="C26" s="144"/>
      <c r="D26" s="462"/>
      <c r="E26" s="462"/>
      <c r="F26" s="145" t="s">
        <v>89</v>
      </c>
      <c r="G26" s="145" t="s">
        <v>89</v>
      </c>
      <c r="H26" s="145" t="s">
        <v>89</v>
      </c>
      <c r="I26" s="145" t="s">
        <v>89</v>
      </c>
      <c r="J26" s="145" t="s">
        <v>89</v>
      </c>
      <c r="K26" s="145" t="s">
        <v>89</v>
      </c>
      <c r="L26" s="145" t="s">
        <v>89</v>
      </c>
      <c r="M26" s="145" t="s">
        <v>89</v>
      </c>
      <c r="N26" s="145" t="s">
        <v>89</v>
      </c>
      <c r="O26" s="145" t="s">
        <v>89</v>
      </c>
      <c r="P26" s="145" t="s">
        <v>89</v>
      </c>
      <c r="Q26" s="145" t="s">
        <v>89</v>
      </c>
      <c r="R26" s="145" t="s">
        <v>89</v>
      </c>
    </row>
    <row r="27" spans="1:18" x14ac:dyDescent="0.2">
      <c r="A27" s="461" t="s">
        <v>252</v>
      </c>
      <c r="B27" s="461"/>
      <c r="C27" s="144"/>
      <c r="D27" s="462"/>
      <c r="E27" s="462"/>
      <c r="F27" s="145" t="s">
        <v>89</v>
      </c>
      <c r="G27" s="145" t="s">
        <v>89</v>
      </c>
      <c r="H27" s="145" t="s">
        <v>89</v>
      </c>
      <c r="I27" s="145" t="s">
        <v>89</v>
      </c>
      <c r="J27" s="145" t="s">
        <v>89</v>
      </c>
      <c r="K27" s="145" t="s">
        <v>89</v>
      </c>
      <c r="L27" s="145" t="s">
        <v>89</v>
      </c>
      <c r="M27" s="145" t="s">
        <v>89</v>
      </c>
      <c r="N27" s="145" t="s">
        <v>89</v>
      </c>
      <c r="O27" s="145" t="s">
        <v>89</v>
      </c>
      <c r="P27" s="145" t="s">
        <v>89</v>
      </c>
      <c r="Q27" s="145" t="s">
        <v>89</v>
      </c>
      <c r="R27" s="145" t="s">
        <v>89</v>
      </c>
    </row>
    <row r="28" spans="1:18" x14ac:dyDescent="0.2">
      <c r="A28" s="457" t="s">
        <v>253</v>
      </c>
      <c r="B28" s="457"/>
      <c r="C28" s="146"/>
      <c r="D28" s="458"/>
      <c r="E28" s="458"/>
      <c r="F28" s="153"/>
      <c r="G28" s="153">
        <f>'Inläsning BR'!Q34</f>
        <v>0</v>
      </c>
      <c r="H28" s="153">
        <f>'Inläsning BR'!R34</f>
        <v>0</v>
      </c>
      <c r="I28" s="153">
        <f>'Inläsning BR'!S34</f>
        <v>0</v>
      </c>
      <c r="J28" s="153">
        <f>'Inläsning BR'!T34</f>
        <v>0</v>
      </c>
      <c r="K28" s="153">
        <f>'Inläsning BR'!U34</f>
        <v>0</v>
      </c>
      <c r="L28" s="153">
        <f>'Inläsning BR'!V34</f>
        <v>0</v>
      </c>
      <c r="M28" s="153">
        <f>'Inläsning BR'!W34</f>
        <v>0</v>
      </c>
      <c r="N28" s="153">
        <f>'Inläsning BR'!X34</f>
        <v>0</v>
      </c>
      <c r="O28" s="153">
        <f>'Inläsning BR'!Y34</f>
        <v>0</v>
      </c>
      <c r="P28" s="153">
        <f>'Inläsning BR'!Z34</f>
        <v>0</v>
      </c>
      <c r="Q28" s="153">
        <f>'Inläsning BR'!AA34</f>
        <v>0</v>
      </c>
      <c r="R28" s="153">
        <f>'Inläsning BR'!AB34</f>
        <v>0</v>
      </c>
    </row>
    <row r="29" spans="1:18" ht="15" x14ac:dyDescent="0.2">
      <c r="A29" s="461" t="s">
        <v>254</v>
      </c>
      <c r="B29" s="461"/>
      <c r="C29" s="146"/>
      <c r="D29" s="449"/>
      <c r="E29" s="449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spans="1:18" x14ac:dyDescent="0.2">
      <c r="A30" s="457" t="s">
        <v>255</v>
      </c>
      <c r="B30" s="457"/>
      <c r="C30" s="146"/>
      <c r="D30" s="458"/>
      <c r="E30" s="458"/>
      <c r="F30" s="153"/>
      <c r="G30" s="153">
        <f>'Inläsning BR'!Q39</f>
        <v>0</v>
      </c>
      <c r="H30" s="153">
        <f>'Inläsning BR'!R39</f>
        <v>0</v>
      </c>
      <c r="I30" s="153">
        <f>'Inläsning BR'!S39</f>
        <v>0</v>
      </c>
      <c r="J30" s="153">
        <f>'Inläsning BR'!T39</f>
        <v>0</v>
      </c>
      <c r="K30" s="153">
        <f>'Inläsning BR'!U39</f>
        <v>0</v>
      </c>
      <c r="L30" s="153">
        <f>'Inläsning BR'!V39</f>
        <v>0</v>
      </c>
      <c r="M30" s="153">
        <f>'Inläsning BR'!W39</f>
        <v>0</v>
      </c>
      <c r="N30" s="153">
        <f>'Inläsning BR'!X39</f>
        <v>0</v>
      </c>
      <c r="O30" s="153">
        <f>'Inläsning BR'!Y39</f>
        <v>0</v>
      </c>
      <c r="P30" s="153">
        <f>'Inläsning BR'!Z39</f>
        <v>0</v>
      </c>
      <c r="Q30" s="153">
        <f>'Inläsning BR'!AA39</f>
        <v>0</v>
      </c>
      <c r="R30" s="153">
        <f>'Inläsning BR'!AB39</f>
        <v>0</v>
      </c>
    </row>
    <row r="31" spans="1:18" x14ac:dyDescent="0.2">
      <c r="A31" s="457" t="s">
        <v>256</v>
      </c>
      <c r="B31" s="457"/>
      <c r="C31" s="146"/>
      <c r="D31" s="153"/>
      <c r="E31" s="153"/>
      <c r="F31" s="153">
        <v>0</v>
      </c>
      <c r="G31" s="153">
        <f>'Inläsning BR'!Q71</f>
        <v>0</v>
      </c>
      <c r="H31" s="153">
        <f>'Inläsning BR'!R71</f>
        <v>0</v>
      </c>
      <c r="I31" s="153">
        <f>'Inläsning BR'!S71</f>
        <v>0</v>
      </c>
      <c r="J31" s="153">
        <f>'Inläsning BR'!T71</f>
        <v>0</v>
      </c>
      <c r="K31" s="153">
        <f>'Inläsning BR'!U71</f>
        <v>0</v>
      </c>
      <c r="L31" s="153">
        <f>'Inläsning BR'!V71</f>
        <v>0</v>
      </c>
      <c r="M31" s="153">
        <f>'Inläsning BR'!W71</f>
        <v>0</v>
      </c>
      <c r="N31" s="153">
        <f>'Inläsning BR'!X71</f>
        <v>0</v>
      </c>
      <c r="O31" s="153">
        <f>'Inläsning BR'!Y71</f>
        <v>0</v>
      </c>
      <c r="P31" s="153">
        <f>'Inläsning BR'!Z71</f>
        <v>0</v>
      </c>
      <c r="Q31" s="153">
        <f>'Inläsning BR'!AA71</f>
        <v>0</v>
      </c>
      <c r="R31" s="153">
        <f>'Inläsning BR'!AB71</f>
        <v>0</v>
      </c>
    </row>
    <row r="32" spans="1:18" ht="15" x14ac:dyDescent="0.2">
      <c r="A32" s="459" t="s">
        <v>257</v>
      </c>
      <c r="B32" s="459"/>
      <c r="C32" s="148"/>
      <c r="D32" s="450"/>
      <c r="E32" s="450"/>
      <c r="F32" s="134">
        <f t="shared" ref="F32:H32" si="5">SUM(F28:F31)</f>
        <v>0</v>
      </c>
      <c r="G32" s="134">
        <f t="shared" si="5"/>
        <v>0</v>
      </c>
      <c r="H32" s="134">
        <f t="shared" si="5"/>
        <v>0</v>
      </c>
      <c r="I32" s="134">
        <f t="shared" ref="I32:R32" si="6">SUM(I28:I31)</f>
        <v>0</v>
      </c>
      <c r="J32" s="134">
        <f t="shared" si="6"/>
        <v>0</v>
      </c>
      <c r="K32" s="134">
        <f t="shared" si="6"/>
        <v>0</v>
      </c>
      <c r="L32" s="134">
        <f t="shared" si="6"/>
        <v>0</v>
      </c>
      <c r="M32" s="134">
        <f t="shared" si="6"/>
        <v>0</v>
      </c>
      <c r="N32" s="134">
        <f t="shared" si="6"/>
        <v>0</v>
      </c>
      <c r="O32" s="134">
        <f t="shared" si="6"/>
        <v>0</v>
      </c>
      <c r="P32" s="134">
        <f t="shared" si="6"/>
        <v>0</v>
      </c>
      <c r="Q32" s="134">
        <f t="shared" si="6"/>
        <v>0</v>
      </c>
      <c r="R32" s="134">
        <f t="shared" si="6"/>
        <v>0</v>
      </c>
    </row>
    <row r="33" spans="1:18" x14ac:dyDescent="0.2">
      <c r="A33" s="457" t="s">
        <v>295</v>
      </c>
      <c r="B33" s="457"/>
      <c r="C33" s="146"/>
      <c r="D33" s="153"/>
      <c r="E33" s="153"/>
      <c r="F33" s="153">
        <v>0</v>
      </c>
      <c r="G33" s="153">
        <f>-'[1]Inläsning BR'!Q74</f>
        <v>0</v>
      </c>
      <c r="H33" s="153">
        <f>-'[1]Inläsning BR'!R74</f>
        <v>0</v>
      </c>
      <c r="I33" s="153">
        <f>-'[1]Inläsning BR'!S74</f>
        <v>0</v>
      </c>
      <c r="J33" s="153">
        <f>-'[1]Inläsning BR'!T74</f>
        <v>0</v>
      </c>
      <c r="K33" s="153">
        <f>-'[1]Inläsning BR'!U74</f>
        <v>0</v>
      </c>
      <c r="L33" s="153">
        <f>-'[1]Inläsning BR'!V74</f>
        <v>0</v>
      </c>
      <c r="M33" s="153">
        <f>-'[1]Inläsning BR'!W74</f>
        <v>0</v>
      </c>
      <c r="N33" s="153">
        <f>-'[1]Inläsning BR'!X74</f>
        <v>0</v>
      </c>
      <c r="O33" s="153">
        <f>-'[1]Inläsning BR'!Y74</f>
        <v>0</v>
      </c>
      <c r="P33" s="153">
        <f>-'[1]Inläsning BR'!Z74</f>
        <v>0</v>
      </c>
      <c r="Q33" s="153">
        <f>-'[1]Inläsning BR'!AA74</f>
        <v>0</v>
      </c>
      <c r="R33" s="153">
        <f>-'[1]Inläsning BR'!AB74</f>
        <v>0</v>
      </c>
    </row>
    <row r="34" spans="1:18" ht="15" x14ac:dyDescent="0.2">
      <c r="A34" s="459" t="s">
        <v>301</v>
      </c>
      <c r="B34" s="459"/>
      <c r="C34" s="148"/>
      <c r="D34" s="450"/>
      <c r="E34" s="450"/>
      <c r="F34" s="134">
        <f>F33</f>
        <v>0</v>
      </c>
      <c r="G34" s="134">
        <f t="shared" ref="G34:R34" si="7">G33</f>
        <v>0</v>
      </c>
      <c r="H34" s="134">
        <f t="shared" si="7"/>
        <v>0</v>
      </c>
      <c r="I34" s="134">
        <f t="shared" si="7"/>
        <v>0</v>
      </c>
      <c r="J34" s="134">
        <f t="shared" si="7"/>
        <v>0</v>
      </c>
      <c r="K34" s="134">
        <f t="shared" si="7"/>
        <v>0</v>
      </c>
      <c r="L34" s="134">
        <f t="shared" si="7"/>
        <v>0</v>
      </c>
      <c r="M34" s="134">
        <f t="shared" si="7"/>
        <v>0</v>
      </c>
      <c r="N34" s="134">
        <f t="shared" si="7"/>
        <v>0</v>
      </c>
      <c r="O34" s="134">
        <f t="shared" si="7"/>
        <v>0</v>
      </c>
      <c r="P34" s="134">
        <f t="shared" si="7"/>
        <v>0</v>
      </c>
      <c r="Q34" s="134">
        <f t="shared" si="7"/>
        <v>0</v>
      </c>
      <c r="R34" s="134">
        <f t="shared" si="7"/>
        <v>0</v>
      </c>
    </row>
    <row r="35" spans="1:18" x14ac:dyDescent="0.2">
      <c r="A35" s="459" t="s">
        <v>258</v>
      </c>
      <c r="B35" s="459"/>
      <c r="C35" s="144"/>
      <c r="D35" s="462"/>
      <c r="E35" s="462"/>
      <c r="F35" s="145" t="s">
        <v>89</v>
      </c>
      <c r="G35" s="145" t="s">
        <v>89</v>
      </c>
      <c r="H35" s="145" t="s">
        <v>89</v>
      </c>
      <c r="I35" s="145" t="s">
        <v>89</v>
      </c>
      <c r="J35" s="145" t="s">
        <v>89</v>
      </c>
      <c r="K35" s="145" t="s">
        <v>89</v>
      </c>
      <c r="L35" s="145" t="s">
        <v>89</v>
      </c>
      <c r="M35" s="145" t="s">
        <v>89</v>
      </c>
      <c r="N35" s="145" t="s">
        <v>89</v>
      </c>
      <c r="O35" s="145" t="s">
        <v>89</v>
      </c>
      <c r="P35" s="145" t="s">
        <v>89</v>
      </c>
      <c r="Q35" s="145" t="s">
        <v>89</v>
      </c>
      <c r="R35" s="145" t="s">
        <v>89</v>
      </c>
    </row>
    <row r="36" spans="1:18" x14ac:dyDescent="0.2">
      <c r="A36" s="457" t="s">
        <v>259</v>
      </c>
      <c r="B36" s="457"/>
      <c r="C36" s="146"/>
      <c r="D36" s="458"/>
      <c r="E36" s="458"/>
      <c r="F36" s="153"/>
      <c r="G36" s="153">
        <f>'Inläsning BR'!Q45</f>
        <v>0</v>
      </c>
      <c r="H36" s="153">
        <f>'Inläsning BR'!R45</f>
        <v>0</v>
      </c>
      <c r="I36" s="153">
        <f>'Inläsning BR'!S45</f>
        <v>0</v>
      </c>
      <c r="J36" s="153">
        <f>'Inläsning BR'!T45</f>
        <v>0</v>
      </c>
      <c r="K36" s="153">
        <f>'Inläsning BR'!U45</f>
        <v>0</v>
      </c>
      <c r="L36" s="153">
        <f>'Inläsning BR'!V45</f>
        <v>0</v>
      </c>
      <c r="M36" s="153">
        <f>'Inläsning BR'!W45</f>
        <v>0</v>
      </c>
      <c r="N36" s="153">
        <f>'Inläsning BR'!X45</f>
        <v>0</v>
      </c>
      <c r="O36" s="153">
        <f>'Inläsning BR'!Y45</f>
        <v>0</v>
      </c>
      <c r="P36" s="153">
        <f>'Inläsning BR'!Z45</f>
        <v>0</v>
      </c>
      <c r="Q36" s="153">
        <f>'Inläsning BR'!AA45</f>
        <v>0</v>
      </c>
      <c r="R36" s="153">
        <f>'Inläsning BR'!AB45</f>
        <v>0</v>
      </c>
    </row>
    <row r="37" spans="1:18" ht="12.75" customHeight="1" x14ac:dyDescent="0.2">
      <c r="A37" s="457" t="s">
        <v>260</v>
      </c>
      <c r="B37" s="457"/>
      <c r="C37" s="146"/>
      <c r="D37" s="153"/>
      <c r="E37" s="153"/>
      <c r="F37" s="153"/>
      <c r="G37" s="153">
        <f>'Inläsning BR'!Q53</f>
        <v>0</v>
      </c>
      <c r="H37" s="153">
        <f>'Inläsning BR'!R53</f>
        <v>0</v>
      </c>
      <c r="I37" s="153">
        <f>'Inläsning BR'!S53</f>
        <v>0</v>
      </c>
      <c r="J37" s="153">
        <f>'Inläsning BR'!T53</f>
        <v>0</v>
      </c>
      <c r="K37" s="153">
        <f>'Inläsning BR'!U53</f>
        <v>0</v>
      </c>
      <c r="L37" s="153">
        <f>'Inläsning BR'!V53</f>
        <v>0</v>
      </c>
      <c r="M37" s="153">
        <f>'Inläsning BR'!W53</f>
        <v>0</v>
      </c>
      <c r="N37" s="153">
        <f>'Inläsning BR'!X53</f>
        <v>0</v>
      </c>
      <c r="O37" s="153">
        <f>'Inläsning BR'!Y53</f>
        <v>0</v>
      </c>
      <c r="P37" s="153">
        <f>'Inläsning BR'!Z53</f>
        <v>0</v>
      </c>
      <c r="Q37" s="153">
        <f>'Inläsning BR'!AA53</f>
        <v>0</v>
      </c>
      <c r="R37" s="153">
        <f>'Inläsning BR'!AB53</f>
        <v>0</v>
      </c>
    </row>
    <row r="38" spans="1:18" x14ac:dyDescent="0.2">
      <c r="A38" s="457" t="s">
        <v>261</v>
      </c>
      <c r="B38" s="457"/>
      <c r="C38" s="146"/>
      <c r="D38" s="153"/>
      <c r="E38" s="153"/>
      <c r="F38" s="153"/>
      <c r="G38" s="153">
        <f>'Inläsning BR'!Q60</f>
        <v>0</v>
      </c>
      <c r="H38" s="153">
        <f>'Inläsning BR'!R60</f>
        <v>0</v>
      </c>
      <c r="I38" s="153">
        <f>'Inläsning BR'!S60</f>
        <v>0</v>
      </c>
      <c r="J38" s="153">
        <f>'Inläsning BR'!T60</f>
        <v>0</v>
      </c>
      <c r="K38" s="153">
        <f>'Inläsning BR'!U60</f>
        <v>0</v>
      </c>
      <c r="L38" s="153">
        <f>'Inläsning BR'!V60</f>
        <v>0</v>
      </c>
      <c r="M38" s="153">
        <f>'Inläsning BR'!W60</f>
        <v>0</v>
      </c>
      <c r="N38" s="153">
        <f>'Inläsning BR'!X60</f>
        <v>0</v>
      </c>
      <c r="O38" s="153">
        <f>'Inläsning BR'!Y60</f>
        <v>0</v>
      </c>
      <c r="P38" s="153">
        <f>'Inläsning BR'!Z60</f>
        <v>0</v>
      </c>
      <c r="Q38" s="153">
        <f>'Inläsning BR'!AA60</f>
        <v>0</v>
      </c>
      <c r="R38" s="153">
        <f>'Inläsning BR'!AB60</f>
        <v>0</v>
      </c>
    </row>
    <row r="39" spans="1:18" x14ac:dyDescent="0.2">
      <c r="A39" s="160" t="s">
        <v>266</v>
      </c>
      <c r="B39" s="160"/>
      <c r="C39" s="146"/>
      <c r="D39" s="153"/>
      <c r="E39" s="153"/>
      <c r="F39" s="153"/>
      <c r="G39" s="153">
        <f>'Inläsning BR'!Q63</f>
        <v>0</v>
      </c>
      <c r="H39" s="153">
        <f>'Inläsning BR'!R63</f>
        <v>0</v>
      </c>
      <c r="I39" s="153">
        <f>'Inläsning BR'!S63</f>
        <v>0</v>
      </c>
      <c r="J39" s="153">
        <f>'Inläsning BR'!T63</f>
        <v>0</v>
      </c>
      <c r="K39" s="153">
        <f>'Inläsning BR'!U63</f>
        <v>0</v>
      </c>
      <c r="L39" s="153">
        <f>'Inläsning BR'!V63</f>
        <v>0</v>
      </c>
      <c r="M39" s="153">
        <f>'Inläsning BR'!W63</f>
        <v>0</v>
      </c>
      <c r="N39" s="153">
        <f>'Inläsning BR'!X63</f>
        <v>0</v>
      </c>
      <c r="O39" s="153">
        <f>'Inläsning BR'!Y63</f>
        <v>0</v>
      </c>
      <c r="P39" s="153">
        <f>'Inläsning BR'!Z63</f>
        <v>0</v>
      </c>
      <c r="Q39" s="153">
        <f>'Inläsning BR'!AA63</f>
        <v>0</v>
      </c>
      <c r="R39" s="153">
        <f>'Inläsning BR'!AB63</f>
        <v>0</v>
      </c>
    </row>
    <row r="40" spans="1:18" x14ac:dyDescent="0.2">
      <c r="A40" s="457" t="s">
        <v>262</v>
      </c>
      <c r="B40" s="457"/>
      <c r="C40" s="146"/>
      <c r="D40" s="153"/>
      <c r="E40" s="153"/>
      <c r="F40" s="153"/>
      <c r="G40" s="153">
        <f>'Inläsning BR'!Q68</f>
        <v>0</v>
      </c>
      <c r="H40" s="153">
        <f>'Inläsning BR'!R68</f>
        <v>0</v>
      </c>
      <c r="I40" s="153">
        <f>'Inläsning BR'!S68</f>
        <v>0</v>
      </c>
      <c r="J40" s="153">
        <f>'Inläsning BR'!T68</f>
        <v>0</v>
      </c>
      <c r="K40" s="153">
        <f>'Inläsning BR'!U68</f>
        <v>0</v>
      </c>
      <c r="L40" s="153">
        <f>'Inläsning BR'!V68</f>
        <v>0</v>
      </c>
      <c r="M40" s="153">
        <f>'Inläsning BR'!W68</f>
        <v>0</v>
      </c>
      <c r="N40" s="153">
        <f>'Inläsning BR'!X68</f>
        <v>0</v>
      </c>
      <c r="O40" s="153">
        <f>'Inläsning BR'!Y68</f>
        <v>0</v>
      </c>
      <c r="P40" s="153">
        <f>'Inläsning BR'!Z68</f>
        <v>0</v>
      </c>
      <c r="Q40" s="153">
        <f>'Inläsning BR'!AA68</f>
        <v>0</v>
      </c>
      <c r="R40" s="153">
        <f>'Inläsning BR'!AB68</f>
        <v>0</v>
      </c>
    </row>
    <row r="41" spans="1:18" x14ac:dyDescent="0.2">
      <c r="A41" s="467" t="s">
        <v>263</v>
      </c>
      <c r="B41" s="467"/>
      <c r="C41" s="161"/>
      <c r="D41" s="469"/>
      <c r="E41" s="469"/>
      <c r="F41" s="162">
        <f t="shared" ref="F41:R41" si="8">SUM(F36:F40)</f>
        <v>0</v>
      </c>
      <c r="G41" s="162">
        <f t="shared" si="8"/>
        <v>0</v>
      </c>
      <c r="H41" s="162">
        <f t="shared" si="8"/>
        <v>0</v>
      </c>
      <c r="I41" s="162">
        <f t="shared" si="8"/>
        <v>0</v>
      </c>
      <c r="J41" s="162">
        <f t="shared" si="8"/>
        <v>0</v>
      </c>
      <c r="K41" s="162">
        <f t="shared" si="8"/>
        <v>0</v>
      </c>
      <c r="L41" s="162">
        <f t="shared" si="8"/>
        <v>0</v>
      </c>
      <c r="M41" s="162">
        <f t="shared" si="8"/>
        <v>0</v>
      </c>
      <c r="N41" s="162">
        <f t="shared" si="8"/>
        <v>0</v>
      </c>
      <c r="O41" s="162">
        <f t="shared" si="8"/>
        <v>0</v>
      </c>
      <c r="P41" s="162">
        <f t="shared" si="8"/>
        <v>0</v>
      </c>
      <c r="Q41" s="162">
        <f t="shared" si="8"/>
        <v>0</v>
      </c>
      <c r="R41" s="162">
        <f t="shared" si="8"/>
        <v>0</v>
      </c>
    </row>
    <row r="42" spans="1:18" ht="13.5" thickBot="1" x14ac:dyDescent="0.25">
      <c r="A42" s="470" t="s">
        <v>264</v>
      </c>
      <c r="B42" s="470"/>
      <c r="C42" s="163"/>
      <c r="D42" s="471"/>
      <c r="E42" s="471"/>
      <c r="F42" s="164">
        <f>F32+F34+F41</f>
        <v>0</v>
      </c>
      <c r="G42" s="164">
        <f t="shared" ref="G42:R42" si="9">G32+G41</f>
        <v>0</v>
      </c>
      <c r="H42" s="164">
        <f t="shared" si="9"/>
        <v>0</v>
      </c>
      <c r="I42" s="164">
        <f t="shared" si="9"/>
        <v>0</v>
      </c>
      <c r="J42" s="164">
        <f t="shared" si="9"/>
        <v>0</v>
      </c>
      <c r="K42" s="164">
        <f t="shared" si="9"/>
        <v>0</v>
      </c>
      <c r="L42" s="164">
        <f t="shared" si="9"/>
        <v>0</v>
      </c>
      <c r="M42" s="164">
        <f t="shared" si="9"/>
        <v>0</v>
      </c>
      <c r="N42" s="164">
        <f t="shared" si="9"/>
        <v>0</v>
      </c>
      <c r="O42" s="164">
        <f t="shared" si="9"/>
        <v>0</v>
      </c>
      <c r="P42" s="164">
        <f t="shared" si="9"/>
        <v>0</v>
      </c>
      <c r="Q42" s="164">
        <f t="shared" si="9"/>
        <v>0</v>
      </c>
      <c r="R42" s="164">
        <f t="shared" si="9"/>
        <v>0</v>
      </c>
    </row>
  </sheetData>
  <mergeCells count="66">
    <mergeCell ref="A40:B40"/>
    <mergeCell ref="A41:B41"/>
    <mergeCell ref="D41:E41"/>
    <mergeCell ref="A42:B42"/>
    <mergeCell ref="D42:E42"/>
    <mergeCell ref="D30:E30"/>
    <mergeCell ref="D34:E34"/>
    <mergeCell ref="D35:E35"/>
    <mergeCell ref="A36:B36"/>
    <mergeCell ref="D36:E36"/>
    <mergeCell ref="A30:B30"/>
    <mergeCell ref="A31:B31"/>
    <mergeCell ref="A32:B32"/>
    <mergeCell ref="D32:E32"/>
    <mergeCell ref="A33:B33"/>
    <mergeCell ref="A34:B34"/>
    <mergeCell ref="A35:B35"/>
    <mergeCell ref="A18:B18"/>
    <mergeCell ref="D18:E18"/>
    <mergeCell ref="A17:B17"/>
    <mergeCell ref="D17:E17"/>
    <mergeCell ref="A16:B16"/>
    <mergeCell ref="D16:E16"/>
    <mergeCell ref="A14:B14"/>
    <mergeCell ref="A15:B15"/>
    <mergeCell ref="D15:E15"/>
    <mergeCell ref="A12:B12"/>
    <mergeCell ref="D12:E12"/>
    <mergeCell ref="A2:D2"/>
    <mergeCell ref="D3:F3"/>
    <mergeCell ref="A5:B5"/>
    <mergeCell ref="D5:E5"/>
    <mergeCell ref="A6:B6"/>
    <mergeCell ref="D6:E6"/>
    <mergeCell ref="A23:B23"/>
    <mergeCell ref="D23:E23"/>
    <mergeCell ref="A25:B25"/>
    <mergeCell ref="D25:E25"/>
    <mergeCell ref="A7:B7"/>
    <mergeCell ref="D7:E7"/>
    <mergeCell ref="A8:B8"/>
    <mergeCell ref="D8:E8"/>
    <mergeCell ref="A11:B11"/>
    <mergeCell ref="A9:B9"/>
    <mergeCell ref="D9:E9"/>
    <mergeCell ref="A10:B10"/>
    <mergeCell ref="D10:E10"/>
    <mergeCell ref="D11:E11"/>
    <mergeCell ref="A21:B21"/>
    <mergeCell ref="D21:E21"/>
    <mergeCell ref="A37:B37"/>
    <mergeCell ref="A38:B38"/>
    <mergeCell ref="A19:B19"/>
    <mergeCell ref="D19:E19"/>
    <mergeCell ref="A20:B20"/>
    <mergeCell ref="D20:E20"/>
    <mergeCell ref="A22:B22"/>
    <mergeCell ref="D22:E22"/>
    <mergeCell ref="A29:B29"/>
    <mergeCell ref="D29:E29"/>
    <mergeCell ref="A27:B27"/>
    <mergeCell ref="D27:E27"/>
    <mergeCell ref="A28:B28"/>
    <mergeCell ref="D28:E28"/>
    <mergeCell ref="A26:B26"/>
    <mergeCell ref="D26:E2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42"/>
  <sheetViews>
    <sheetView workbookViewId="0">
      <selection activeCell="C29" sqref="C29:N29"/>
    </sheetView>
  </sheetViews>
  <sheetFormatPr defaultColWidth="9.140625" defaultRowHeight="15" x14ac:dyDescent="0.25"/>
  <cols>
    <col min="1" max="1" width="9.140625" style="83"/>
    <col min="2" max="2" width="17.7109375" style="83" customWidth="1"/>
    <col min="3" max="3" width="11.5703125" style="83" customWidth="1"/>
    <col min="4" max="7" width="11.42578125" style="83" customWidth="1"/>
    <col min="8" max="8" width="11.28515625" style="83" customWidth="1"/>
    <col min="9" max="9" width="11.5703125" style="83" customWidth="1"/>
    <col min="10" max="13" width="11.42578125" style="83" customWidth="1"/>
    <col min="14" max="14" width="11.28515625" style="83" customWidth="1"/>
    <col min="15" max="15" width="12.42578125" style="83" customWidth="1"/>
    <col min="16" max="16384" width="9.140625" style="83"/>
  </cols>
  <sheetData>
    <row r="1" spans="1:15" x14ac:dyDescent="0.25">
      <c r="A1" s="135" t="s">
        <v>397</v>
      </c>
      <c r="B1" s="135"/>
      <c r="O1" s="135"/>
    </row>
    <row r="2" spans="1:15" x14ac:dyDescent="0.25">
      <c r="A2" s="68" t="s">
        <v>398</v>
      </c>
      <c r="B2" s="135"/>
      <c r="O2" s="135"/>
    </row>
    <row r="3" spans="1:15" ht="15.75" thickBot="1" x14ac:dyDescent="0.3">
      <c r="O3" s="135"/>
    </row>
    <row r="4" spans="1:15" ht="15.75" thickBot="1" x14ac:dyDescent="0.3">
      <c r="A4" s="135"/>
      <c r="B4" s="135"/>
      <c r="C4" s="55" t="s">
        <v>6</v>
      </c>
      <c r="D4" s="55" t="s">
        <v>7</v>
      </c>
      <c r="E4" s="55" t="s">
        <v>399</v>
      </c>
      <c r="F4" s="55" t="s">
        <v>400</v>
      </c>
      <c r="G4" s="55" t="s">
        <v>220</v>
      </c>
      <c r="H4" s="55" t="s">
        <v>401</v>
      </c>
      <c r="I4" s="55" t="s">
        <v>402</v>
      </c>
      <c r="J4" s="55" t="s">
        <v>13</v>
      </c>
      <c r="K4" s="55" t="s">
        <v>14</v>
      </c>
      <c r="L4" s="55" t="s">
        <v>223</v>
      </c>
      <c r="M4" s="55" t="s">
        <v>15</v>
      </c>
      <c r="N4" s="55" t="s">
        <v>16</v>
      </c>
      <c r="O4" s="5" t="s">
        <v>219</v>
      </c>
    </row>
    <row r="5" spans="1:15" x14ac:dyDescent="0.25">
      <c r="A5" s="53" t="s">
        <v>172</v>
      </c>
      <c r="B5" s="53"/>
      <c r="C5" s="188"/>
      <c r="D5" s="188"/>
      <c r="E5" s="188"/>
      <c r="F5" s="188"/>
      <c r="G5" s="188"/>
      <c r="H5" s="188"/>
      <c r="I5" s="188"/>
      <c r="J5" s="188"/>
      <c r="K5" s="188"/>
      <c r="L5" s="188"/>
      <c r="M5" s="188"/>
      <c r="N5" s="188"/>
      <c r="O5" s="35">
        <f>SUM(C5:H5)</f>
        <v>0</v>
      </c>
    </row>
    <row r="6" spans="1:15" x14ac:dyDescent="0.25">
      <c r="A6" s="53" t="s">
        <v>173</v>
      </c>
      <c r="B6" s="53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35">
        <f>SUM(C6:H6)</f>
        <v>0</v>
      </c>
    </row>
    <row r="7" spans="1:15" ht="15.75" thickBot="1" x14ac:dyDescent="0.3">
      <c r="A7" s="58" t="s">
        <v>174</v>
      </c>
      <c r="B7" s="58"/>
      <c r="C7" s="190">
        <f>C5+C6</f>
        <v>0</v>
      </c>
      <c r="D7" s="190">
        <f t="shared" ref="D7:H7" si="0">D5+D6</f>
        <v>0</v>
      </c>
      <c r="E7" s="190">
        <f t="shared" si="0"/>
        <v>0</v>
      </c>
      <c r="F7" s="190">
        <f t="shared" si="0"/>
        <v>0</v>
      </c>
      <c r="G7" s="190">
        <f t="shared" si="0"/>
        <v>0</v>
      </c>
      <c r="H7" s="190">
        <f t="shared" si="0"/>
        <v>0</v>
      </c>
      <c r="I7" s="190">
        <f>I5+I6</f>
        <v>0</v>
      </c>
      <c r="J7" s="190">
        <f t="shared" ref="J7:N7" si="1">J5+J6</f>
        <v>0</v>
      </c>
      <c r="K7" s="190">
        <f t="shared" si="1"/>
        <v>0</v>
      </c>
      <c r="L7" s="190">
        <f t="shared" si="1"/>
        <v>0</v>
      </c>
      <c r="M7" s="190">
        <f t="shared" si="1"/>
        <v>0</v>
      </c>
      <c r="N7" s="190">
        <f t="shared" si="1"/>
        <v>0</v>
      </c>
      <c r="O7" s="35">
        <f>SUM(C7:H7)</f>
        <v>0</v>
      </c>
    </row>
    <row r="8" spans="1:15" ht="16.5" thickTop="1" thickBot="1" x14ac:dyDescent="0.3">
      <c r="A8" s="60"/>
      <c r="B8" s="60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35"/>
    </row>
    <row r="9" spans="1:15" x14ac:dyDescent="0.25">
      <c r="A9" s="62" t="s">
        <v>379</v>
      </c>
      <c r="B9" s="62"/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35">
        <f>SUM(C9:H9)</f>
        <v>0</v>
      </c>
    </row>
    <row r="10" spans="1:15" x14ac:dyDescent="0.25">
      <c r="A10" s="85" t="s">
        <v>181</v>
      </c>
      <c r="B10" s="85"/>
      <c r="C10" s="192">
        <f>C9</f>
        <v>0</v>
      </c>
      <c r="D10" s="192">
        <f t="shared" ref="D10:H10" si="2">D9</f>
        <v>0</v>
      </c>
      <c r="E10" s="192">
        <f t="shared" si="2"/>
        <v>0</v>
      </c>
      <c r="F10" s="192">
        <f t="shared" si="2"/>
        <v>0</v>
      </c>
      <c r="G10" s="192">
        <f t="shared" si="2"/>
        <v>0</v>
      </c>
      <c r="H10" s="192">
        <f t="shared" si="2"/>
        <v>0</v>
      </c>
      <c r="I10" s="192">
        <f>I9</f>
        <v>0</v>
      </c>
      <c r="J10" s="192">
        <f t="shared" ref="J10" si="3">J9</f>
        <v>0</v>
      </c>
      <c r="K10" s="192">
        <f t="shared" ref="K10" si="4">K9</f>
        <v>0</v>
      </c>
      <c r="L10" s="192">
        <f t="shared" ref="L10" si="5">L9</f>
        <v>0</v>
      </c>
      <c r="M10" s="192">
        <f t="shared" ref="M10" si="6">M9</f>
        <v>0</v>
      </c>
      <c r="N10" s="192">
        <f t="shared" ref="N10" si="7">N9</f>
        <v>0</v>
      </c>
      <c r="O10" s="35">
        <f>SUM(C10:H10)</f>
        <v>0</v>
      </c>
    </row>
    <row r="11" spans="1:15" x14ac:dyDescent="0.25">
      <c r="A11" s="85"/>
      <c r="B11" s="85"/>
      <c r="C11" s="192">
        <f>C5+C10</f>
        <v>0</v>
      </c>
      <c r="D11" s="192">
        <f>D7+D10</f>
        <v>0</v>
      </c>
      <c r="E11" s="192">
        <f>E7+E10</f>
        <v>0</v>
      </c>
      <c r="F11" s="192">
        <f>F7+F10</f>
        <v>0</v>
      </c>
      <c r="G11" s="192">
        <f>G7+G10</f>
        <v>0</v>
      </c>
      <c r="H11" s="192">
        <f>H7+H10</f>
        <v>0</v>
      </c>
      <c r="I11" s="192">
        <f>I5+I10</f>
        <v>0</v>
      </c>
      <c r="J11" s="192">
        <f>J7+J10</f>
        <v>0</v>
      </c>
      <c r="K11" s="192">
        <f>K7+K10</f>
        <v>0</v>
      </c>
      <c r="L11" s="192">
        <f>L7+L10</f>
        <v>0</v>
      </c>
      <c r="M11" s="192">
        <f>M7+M10</f>
        <v>0</v>
      </c>
      <c r="N11" s="192">
        <f>N7+N10</f>
        <v>0</v>
      </c>
      <c r="O11" s="35">
        <f>SUM(C11:H11)</f>
        <v>0</v>
      </c>
    </row>
    <row r="12" spans="1:15" ht="15.75" thickBot="1" x14ac:dyDescent="0.3">
      <c r="A12" s="85" t="s">
        <v>227</v>
      </c>
      <c r="B12" s="85"/>
      <c r="C12" s="193" t="e">
        <f t="shared" ref="C12:N12" si="8">C11/C7</f>
        <v>#DIV/0!</v>
      </c>
      <c r="D12" s="193" t="e">
        <f t="shared" si="8"/>
        <v>#DIV/0!</v>
      </c>
      <c r="E12" s="193" t="e">
        <f t="shared" si="8"/>
        <v>#DIV/0!</v>
      </c>
      <c r="F12" s="193" t="e">
        <f t="shared" si="8"/>
        <v>#DIV/0!</v>
      </c>
      <c r="G12" s="193" t="e">
        <f t="shared" si="8"/>
        <v>#DIV/0!</v>
      </c>
      <c r="H12" s="193" t="e">
        <f t="shared" si="8"/>
        <v>#DIV/0!</v>
      </c>
      <c r="I12" s="193" t="e">
        <f t="shared" si="8"/>
        <v>#DIV/0!</v>
      </c>
      <c r="J12" s="193" t="e">
        <f t="shared" si="8"/>
        <v>#DIV/0!</v>
      </c>
      <c r="K12" s="193" t="e">
        <f t="shared" si="8"/>
        <v>#DIV/0!</v>
      </c>
      <c r="L12" s="193" t="e">
        <f t="shared" si="8"/>
        <v>#DIV/0!</v>
      </c>
      <c r="M12" s="193" t="e">
        <f t="shared" si="8"/>
        <v>#DIV/0!</v>
      </c>
      <c r="N12" s="193" t="e">
        <f t="shared" si="8"/>
        <v>#DIV/0!</v>
      </c>
      <c r="O12" s="35"/>
    </row>
    <row r="13" spans="1:15" ht="15.75" thickBot="1" x14ac:dyDescent="0.3">
      <c r="A13" s="60"/>
      <c r="B13" s="60"/>
      <c r="C13" s="194"/>
      <c r="D13" s="194"/>
      <c r="E13" s="194"/>
      <c r="F13" s="194"/>
      <c r="G13" s="194"/>
      <c r="H13" s="194"/>
      <c r="I13" s="194"/>
      <c r="J13" s="194"/>
      <c r="K13" s="194"/>
      <c r="L13" s="194"/>
      <c r="M13" s="194"/>
      <c r="N13" s="194"/>
      <c r="O13" s="35"/>
    </row>
    <row r="14" spans="1:15" x14ac:dyDescent="0.25">
      <c r="A14" s="66" t="s">
        <v>177</v>
      </c>
      <c r="B14" s="66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35">
        <f t="shared" ref="O14:O41" si="9">SUM(C14:H14)</f>
        <v>0</v>
      </c>
    </row>
    <row r="15" spans="1:15" x14ac:dyDescent="0.25">
      <c r="A15" s="85" t="s">
        <v>182</v>
      </c>
      <c r="B15" s="85"/>
      <c r="C15" s="196">
        <f>C14</f>
        <v>0</v>
      </c>
      <c r="D15" s="196">
        <f t="shared" ref="D15:H15" si="10">D14</f>
        <v>0</v>
      </c>
      <c r="E15" s="196">
        <f t="shared" si="10"/>
        <v>0</v>
      </c>
      <c r="F15" s="196">
        <f t="shared" si="10"/>
        <v>0</v>
      </c>
      <c r="G15" s="196">
        <f t="shared" si="10"/>
        <v>0</v>
      </c>
      <c r="H15" s="196">
        <f t="shared" si="10"/>
        <v>0</v>
      </c>
      <c r="I15" s="196">
        <f>I14</f>
        <v>0</v>
      </c>
      <c r="J15" s="196">
        <f t="shared" ref="J15" si="11">J14</f>
        <v>0</v>
      </c>
      <c r="K15" s="196">
        <f t="shared" ref="K15" si="12">K14</f>
        <v>0</v>
      </c>
      <c r="L15" s="196">
        <f t="shared" ref="L15" si="13">L14</f>
        <v>0</v>
      </c>
      <c r="M15" s="196">
        <f t="shared" ref="M15" si="14">M14</f>
        <v>0</v>
      </c>
      <c r="N15" s="196">
        <f t="shared" ref="N15" si="15">N14</f>
        <v>0</v>
      </c>
      <c r="O15" s="35">
        <f t="shared" si="9"/>
        <v>0</v>
      </c>
    </row>
    <row r="16" spans="1:15" x14ac:dyDescent="0.25">
      <c r="A16" s="70"/>
      <c r="B16" s="70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35">
        <f t="shared" si="9"/>
        <v>0</v>
      </c>
    </row>
    <row r="17" spans="1:15" x14ac:dyDescent="0.25">
      <c r="A17" s="66" t="s">
        <v>176</v>
      </c>
      <c r="B17" s="66"/>
      <c r="C17" s="198"/>
      <c r="D17" s="198"/>
      <c r="E17" s="198"/>
      <c r="F17" s="198"/>
      <c r="G17" s="198"/>
      <c r="H17" s="198"/>
      <c r="I17" s="198"/>
      <c r="J17" s="198"/>
      <c r="K17" s="198"/>
      <c r="L17" s="198"/>
      <c r="M17" s="198"/>
      <c r="N17" s="198"/>
      <c r="O17" s="35">
        <f t="shared" si="9"/>
        <v>0</v>
      </c>
    </row>
    <row r="18" spans="1:15" x14ac:dyDescent="0.25">
      <c r="A18" s="62" t="s">
        <v>185</v>
      </c>
      <c r="B18" s="66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35">
        <f t="shared" si="9"/>
        <v>0</v>
      </c>
    </row>
    <row r="19" spans="1:15" x14ac:dyDescent="0.25">
      <c r="A19" s="62" t="s">
        <v>186</v>
      </c>
      <c r="B19" s="62"/>
      <c r="C19" s="189"/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35">
        <f t="shared" si="9"/>
        <v>0</v>
      </c>
    </row>
    <row r="20" spans="1:15" x14ac:dyDescent="0.25">
      <c r="A20" s="66" t="s">
        <v>187</v>
      </c>
      <c r="B20" s="62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  <c r="N20" s="187"/>
      <c r="O20" s="35">
        <f t="shared" si="9"/>
        <v>0</v>
      </c>
    </row>
    <row r="21" spans="1:15" x14ac:dyDescent="0.25">
      <c r="A21" s="62" t="s">
        <v>188</v>
      </c>
      <c r="B21" s="66"/>
      <c r="C21" s="189"/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35">
        <f t="shared" si="9"/>
        <v>0</v>
      </c>
    </row>
    <row r="22" spans="1:15" x14ac:dyDescent="0.25">
      <c r="A22" s="66" t="s">
        <v>383</v>
      </c>
      <c r="B22" s="62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7"/>
      <c r="O22" s="35">
        <f t="shared" si="9"/>
        <v>0</v>
      </c>
    </row>
    <row r="23" spans="1:15" x14ac:dyDescent="0.25">
      <c r="A23" s="66" t="s">
        <v>189</v>
      </c>
      <c r="B23" s="66"/>
      <c r="C23" s="189"/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35">
        <f t="shared" si="9"/>
        <v>0</v>
      </c>
    </row>
    <row r="24" spans="1:15" x14ac:dyDescent="0.25">
      <c r="A24" s="66" t="s">
        <v>385</v>
      </c>
      <c r="B24" s="66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35">
        <f t="shared" si="9"/>
        <v>0</v>
      </c>
    </row>
    <row r="25" spans="1:15" x14ac:dyDescent="0.25">
      <c r="A25" s="66" t="s">
        <v>384</v>
      </c>
      <c r="B25" s="66"/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35">
        <f t="shared" si="9"/>
        <v>0</v>
      </c>
    </row>
    <row r="26" spans="1:15" x14ac:dyDescent="0.25">
      <c r="A26" s="66" t="s">
        <v>389</v>
      </c>
      <c r="B26" s="66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35">
        <f t="shared" si="9"/>
        <v>0</v>
      </c>
    </row>
    <row r="27" spans="1:15" ht="15.75" thickBot="1" x14ac:dyDescent="0.3">
      <c r="A27" s="85" t="s">
        <v>192</v>
      </c>
      <c r="B27" s="85"/>
      <c r="C27" s="190">
        <f t="shared" ref="C27:N27" si="16">SUM(C17:C26)</f>
        <v>0</v>
      </c>
      <c r="D27" s="190">
        <f t="shared" si="16"/>
        <v>0</v>
      </c>
      <c r="E27" s="190">
        <f t="shared" si="16"/>
        <v>0</v>
      </c>
      <c r="F27" s="190">
        <f t="shared" si="16"/>
        <v>0</v>
      </c>
      <c r="G27" s="190">
        <f t="shared" si="16"/>
        <v>0</v>
      </c>
      <c r="H27" s="190">
        <f t="shared" si="16"/>
        <v>0</v>
      </c>
      <c r="I27" s="190">
        <f t="shared" si="16"/>
        <v>0</v>
      </c>
      <c r="J27" s="190">
        <f t="shared" si="16"/>
        <v>0</v>
      </c>
      <c r="K27" s="190">
        <f t="shared" si="16"/>
        <v>0</v>
      </c>
      <c r="L27" s="190">
        <f t="shared" si="16"/>
        <v>0</v>
      </c>
      <c r="M27" s="190">
        <f t="shared" si="16"/>
        <v>0</v>
      </c>
      <c r="N27" s="190">
        <f t="shared" si="16"/>
        <v>0</v>
      </c>
      <c r="O27" s="35">
        <f t="shared" si="9"/>
        <v>0</v>
      </c>
    </row>
    <row r="28" spans="1:15" ht="16.5" thickTop="1" thickBot="1" x14ac:dyDescent="0.3"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35">
        <f t="shared" si="9"/>
        <v>0</v>
      </c>
    </row>
    <row r="29" spans="1:15" x14ac:dyDescent="0.25">
      <c r="A29" s="66" t="s">
        <v>203</v>
      </c>
      <c r="B29" s="66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  <c r="O29" s="35">
        <f t="shared" si="9"/>
        <v>0</v>
      </c>
    </row>
    <row r="30" spans="1:15" ht="15.75" thickBot="1" x14ac:dyDescent="0.3">
      <c r="A30" s="85" t="s">
        <v>204</v>
      </c>
      <c r="B30" s="85"/>
      <c r="C30" s="190">
        <f>C29</f>
        <v>0</v>
      </c>
      <c r="D30" s="190">
        <f t="shared" ref="D30:H30" si="17">D29</f>
        <v>0</v>
      </c>
      <c r="E30" s="190">
        <f t="shared" si="17"/>
        <v>0</v>
      </c>
      <c r="F30" s="190">
        <f t="shared" si="17"/>
        <v>0</v>
      </c>
      <c r="G30" s="190">
        <f t="shared" si="17"/>
        <v>0</v>
      </c>
      <c r="H30" s="190">
        <f t="shared" si="17"/>
        <v>0</v>
      </c>
      <c r="I30" s="190">
        <f>I29</f>
        <v>0</v>
      </c>
      <c r="J30" s="190">
        <f t="shared" ref="J30:N30" si="18">J29</f>
        <v>0</v>
      </c>
      <c r="K30" s="190">
        <f t="shared" si="18"/>
        <v>0</v>
      </c>
      <c r="L30" s="190">
        <f t="shared" si="18"/>
        <v>0</v>
      </c>
      <c r="M30" s="190">
        <f t="shared" si="18"/>
        <v>0</v>
      </c>
      <c r="N30" s="190">
        <f t="shared" si="18"/>
        <v>0</v>
      </c>
      <c r="O30" s="35">
        <f t="shared" si="9"/>
        <v>0</v>
      </c>
    </row>
    <row r="31" spans="1:15" ht="15.75" thickTop="1" x14ac:dyDescent="0.25"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35">
        <f t="shared" si="9"/>
        <v>0</v>
      </c>
    </row>
    <row r="32" spans="1:15" ht="15.75" thickBot="1" x14ac:dyDescent="0.3">
      <c r="A32" s="85" t="s">
        <v>210</v>
      </c>
      <c r="B32" s="85"/>
      <c r="C32" s="190">
        <f t="shared" ref="C32:N32" si="19">C15+C27+C30</f>
        <v>0</v>
      </c>
      <c r="D32" s="190">
        <f t="shared" si="19"/>
        <v>0</v>
      </c>
      <c r="E32" s="190">
        <f t="shared" si="19"/>
        <v>0</v>
      </c>
      <c r="F32" s="190">
        <f t="shared" si="19"/>
        <v>0</v>
      </c>
      <c r="G32" s="190">
        <f t="shared" si="19"/>
        <v>0</v>
      </c>
      <c r="H32" s="190">
        <f t="shared" si="19"/>
        <v>0</v>
      </c>
      <c r="I32" s="190">
        <f t="shared" si="19"/>
        <v>0</v>
      </c>
      <c r="J32" s="190">
        <f t="shared" si="19"/>
        <v>0</v>
      </c>
      <c r="K32" s="190">
        <f t="shared" si="19"/>
        <v>0</v>
      </c>
      <c r="L32" s="190">
        <f t="shared" si="19"/>
        <v>0</v>
      </c>
      <c r="M32" s="190">
        <f t="shared" si="19"/>
        <v>0</v>
      </c>
      <c r="N32" s="190">
        <f t="shared" si="19"/>
        <v>0</v>
      </c>
      <c r="O32" s="35">
        <f t="shared" si="9"/>
        <v>0</v>
      </c>
    </row>
    <row r="33" spans="1:15" ht="15.75" thickTop="1" x14ac:dyDescent="0.25"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35">
        <f t="shared" si="9"/>
        <v>0</v>
      </c>
    </row>
    <row r="34" spans="1:15" ht="15.75" thickBot="1" x14ac:dyDescent="0.3">
      <c r="A34" s="85" t="s">
        <v>211</v>
      </c>
      <c r="B34" s="85"/>
      <c r="C34" s="190">
        <f>C11-C32</f>
        <v>0</v>
      </c>
      <c r="D34" s="190">
        <f t="shared" ref="D34:H34" si="20">D11-D32</f>
        <v>0</v>
      </c>
      <c r="E34" s="190">
        <f t="shared" si="20"/>
        <v>0</v>
      </c>
      <c r="F34" s="190">
        <f t="shared" si="20"/>
        <v>0</v>
      </c>
      <c r="G34" s="190">
        <f t="shared" si="20"/>
        <v>0</v>
      </c>
      <c r="H34" s="190">
        <f t="shared" si="20"/>
        <v>0</v>
      </c>
      <c r="I34" s="190">
        <f>I11-I32</f>
        <v>0</v>
      </c>
      <c r="J34" s="190">
        <f t="shared" ref="J34:N34" si="21">J11-J32</f>
        <v>0</v>
      </c>
      <c r="K34" s="190">
        <f t="shared" si="21"/>
        <v>0</v>
      </c>
      <c r="L34" s="190">
        <f t="shared" si="21"/>
        <v>0</v>
      </c>
      <c r="M34" s="190">
        <f t="shared" si="21"/>
        <v>0</v>
      </c>
      <c r="N34" s="190">
        <f t="shared" si="21"/>
        <v>0</v>
      </c>
      <c r="O34" s="35">
        <f t="shared" si="9"/>
        <v>0</v>
      </c>
    </row>
    <row r="35" spans="1:15" ht="16.5" thickTop="1" thickBot="1" x14ac:dyDescent="0.3"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35">
        <f t="shared" si="9"/>
        <v>0</v>
      </c>
    </row>
    <row r="36" spans="1:15" ht="15.75" thickBot="1" x14ac:dyDescent="0.3">
      <c r="A36" s="66" t="s">
        <v>212</v>
      </c>
      <c r="B36" s="66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35">
        <f t="shared" si="9"/>
        <v>0</v>
      </c>
    </row>
    <row r="37" spans="1:15" ht="15.75" thickBot="1" x14ac:dyDescent="0.3"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35">
        <f t="shared" si="9"/>
        <v>0</v>
      </c>
    </row>
    <row r="38" spans="1:15" x14ac:dyDescent="0.25">
      <c r="A38" s="66" t="s">
        <v>214</v>
      </c>
      <c r="B38" s="66"/>
      <c r="C38" s="188"/>
      <c r="D38" s="188"/>
      <c r="E38" s="188"/>
      <c r="F38" s="188"/>
      <c r="G38" s="188"/>
      <c r="H38" s="188"/>
      <c r="I38" s="188"/>
      <c r="J38" s="188"/>
      <c r="K38" s="188"/>
      <c r="L38" s="188"/>
      <c r="M38" s="188"/>
      <c r="N38" s="188"/>
      <c r="O38" s="35">
        <f t="shared" si="9"/>
        <v>0</v>
      </c>
    </row>
    <row r="39" spans="1:15" ht="15.75" thickBot="1" x14ac:dyDescent="0.3">
      <c r="A39" s="85" t="s">
        <v>215</v>
      </c>
      <c r="B39" s="85"/>
      <c r="C39" s="190">
        <f>C38</f>
        <v>0</v>
      </c>
      <c r="D39" s="190">
        <f t="shared" ref="D39:H39" si="22">D38</f>
        <v>0</v>
      </c>
      <c r="E39" s="190">
        <f t="shared" si="22"/>
        <v>0</v>
      </c>
      <c r="F39" s="190">
        <f t="shared" si="22"/>
        <v>0</v>
      </c>
      <c r="G39" s="190">
        <f t="shared" si="22"/>
        <v>0</v>
      </c>
      <c r="H39" s="190">
        <f t="shared" si="22"/>
        <v>0</v>
      </c>
      <c r="I39" s="190">
        <f>I38</f>
        <v>0</v>
      </c>
      <c r="J39" s="190">
        <f t="shared" ref="J39:N39" si="23">J38</f>
        <v>0</v>
      </c>
      <c r="K39" s="190">
        <f t="shared" si="23"/>
        <v>0</v>
      </c>
      <c r="L39" s="190">
        <f t="shared" si="23"/>
        <v>0</v>
      </c>
      <c r="M39" s="190">
        <f t="shared" si="23"/>
        <v>0</v>
      </c>
      <c r="N39" s="190">
        <f t="shared" si="23"/>
        <v>0</v>
      </c>
      <c r="O39" s="35">
        <f t="shared" si="9"/>
        <v>0</v>
      </c>
    </row>
    <row r="40" spans="1:15" ht="15.75" thickTop="1" x14ac:dyDescent="0.25">
      <c r="C40" s="191"/>
      <c r="D40" s="191"/>
      <c r="E40" s="191"/>
      <c r="F40" s="191"/>
      <c r="G40" s="191"/>
      <c r="H40" s="191"/>
      <c r="I40" s="191"/>
      <c r="J40" s="191"/>
      <c r="K40" s="191"/>
      <c r="L40" s="191"/>
      <c r="M40" s="191"/>
      <c r="N40" s="191"/>
      <c r="O40" s="35">
        <f t="shared" si="9"/>
        <v>0</v>
      </c>
    </row>
    <row r="41" spans="1:15" ht="15.75" thickBot="1" x14ac:dyDescent="0.3">
      <c r="A41" s="85" t="s">
        <v>216</v>
      </c>
      <c r="B41" s="85"/>
      <c r="C41" s="195">
        <f>C34+C36+C39</f>
        <v>0</v>
      </c>
      <c r="D41" s="195">
        <f t="shared" ref="D41:H41" si="24">D34+D36+D39</f>
        <v>0</v>
      </c>
      <c r="E41" s="195">
        <f t="shared" si="24"/>
        <v>0</v>
      </c>
      <c r="F41" s="195">
        <f t="shared" si="24"/>
        <v>0</v>
      </c>
      <c r="G41" s="195">
        <f t="shared" si="24"/>
        <v>0</v>
      </c>
      <c r="H41" s="195">
        <f t="shared" si="24"/>
        <v>0</v>
      </c>
      <c r="I41" s="195">
        <f>I34+I36+I39</f>
        <v>0</v>
      </c>
      <c r="J41" s="195">
        <f t="shared" ref="J41:N41" si="25">J34+J36+J39</f>
        <v>0</v>
      </c>
      <c r="K41" s="195">
        <f t="shared" si="25"/>
        <v>0</v>
      </c>
      <c r="L41" s="195">
        <f t="shared" si="25"/>
        <v>0</v>
      </c>
      <c r="M41" s="195">
        <f t="shared" si="25"/>
        <v>0</v>
      </c>
      <c r="N41" s="195">
        <f t="shared" si="25"/>
        <v>0</v>
      </c>
      <c r="O41" s="35">
        <f t="shared" si="9"/>
        <v>0</v>
      </c>
    </row>
    <row r="42" spans="1:15" ht="15.75" thickTop="1" x14ac:dyDescent="0.25"/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49"/>
  <sheetViews>
    <sheetView zoomScale="84" zoomScaleNormal="84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3" sqref="A3"/>
    </sheetView>
  </sheetViews>
  <sheetFormatPr defaultRowHeight="15" x14ac:dyDescent="0.25"/>
  <cols>
    <col min="1" max="1" width="57.28515625" bestFit="1" customWidth="1"/>
    <col min="2" max="2" width="3.28515625" customWidth="1"/>
    <col min="3" max="6" width="12.42578125" customWidth="1"/>
    <col min="7" max="7" width="11" customWidth="1"/>
    <col min="8" max="8" width="10.5703125" customWidth="1"/>
    <col min="10" max="10" width="10.7109375" customWidth="1"/>
    <col min="11" max="11" width="11.140625" customWidth="1"/>
    <col min="14" max="14" width="11.140625" customWidth="1"/>
  </cols>
  <sheetData>
    <row r="1" spans="1:14" x14ac:dyDescent="0.25">
      <c r="A1" s="1" t="s">
        <v>397</v>
      </c>
      <c r="B1" s="1">
        <v>15</v>
      </c>
      <c r="C1">
        <f>+B1+1</f>
        <v>16</v>
      </c>
      <c r="D1">
        <v>17</v>
      </c>
      <c r="E1">
        <v>18</v>
      </c>
      <c r="F1">
        <f t="shared" ref="F1:N1" si="0">+E1+1</f>
        <v>19</v>
      </c>
      <c r="G1">
        <f t="shared" si="0"/>
        <v>20</v>
      </c>
      <c r="H1">
        <f t="shared" si="0"/>
        <v>21</v>
      </c>
      <c r="I1">
        <f t="shared" si="0"/>
        <v>22</v>
      </c>
      <c r="J1">
        <f t="shared" si="0"/>
        <v>23</v>
      </c>
      <c r="K1">
        <f t="shared" si="0"/>
        <v>24</v>
      </c>
      <c r="L1">
        <f t="shared" si="0"/>
        <v>25</v>
      </c>
      <c r="M1">
        <f t="shared" si="0"/>
        <v>26</v>
      </c>
      <c r="N1">
        <f t="shared" si="0"/>
        <v>27</v>
      </c>
    </row>
    <row r="2" spans="1:14" x14ac:dyDescent="0.25">
      <c r="A2" s="25">
        <v>2018</v>
      </c>
      <c r="B2" s="1"/>
    </row>
    <row r="3" spans="1:14" ht="15.75" thickBot="1" x14ac:dyDescent="0.3">
      <c r="A3" s="1"/>
      <c r="B3" s="1"/>
    </row>
    <row r="4" spans="1:14" ht="15.75" thickBot="1" x14ac:dyDescent="0.3">
      <c r="A4" s="1"/>
      <c r="B4" s="1"/>
      <c r="C4" s="4" t="s">
        <v>25</v>
      </c>
      <c r="D4" s="4" t="s">
        <v>81</v>
      </c>
      <c r="E4" s="4" t="s">
        <v>133</v>
      </c>
      <c r="F4" s="4" t="s">
        <v>134</v>
      </c>
      <c r="G4" s="4" t="s">
        <v>225</v>
      </c>
      <c r="H4" s="4" t="s">
        <v>135</v>
      </c>
      <c r="I4" s="4" t="s">
        <v>136</v>
      </c>
      <c r="J4" s="4" t="s">
        <v>137</v>
      </c>
      <c r="K4" s="4" t="s">
        <v>138</v>
      </c>
      <c r="L4" s="4" t="s">
        <v>226</v>
      </c>
      <c r="M4" s="4" t="s">
        <v>139</v>
      </c>
      <c r="N4" s="4" t="s">
        <v>140</v>
      </c>
    </row>
    <row r="5" spans="1:14" x14ac:dyDescent="0.25">
      <c r="A5" s="2" t="s">
        <v>172</v>
      </c>
      <c r="B5" s="2"/>
      <c r="C5" s="6">
        <f>'Inläsning RR'!Q10</f>
        <v>0</v>
      </c>
      <c r="D5" s="6">
        <f>'Inläsning RR'!R10</f>
        <v>0</v>
      </c>
      <c r="E5" s="56">
        <f>'Inläsning RR'!S10</f>
        <v>0</v>
      </c>
      <c r="F5" s="6">
        <f>'Inläsning RR'!T10</f>
        <v>0</v>
      </c>
      <c r="G5" s="6">
        <f>'Inläsning RR'!U10</f>
        <v>0</v>
      </c>
      <c r="H5" s="6">
        <f>'Inläsning RR'!V10</f>
        <v>0</v>
      </c>
      <c r="I5" s="6">
        <f>'Inläsning RR'!W10</f>
        <v>0</v>
      </c>
      <c r="J5" s="6">
        <f>'Inläsning RR'!X10</f>
        <v>0</v>
      </c>
      <c r="K5" s="6">
        <f>'Inläsning RR'!Y10</f>
        <v>0</v>
      </c>
      <c r="L5" s="6">
        <f>'Inläsning RR'!Z10</f>
        <v>0</v>
      </c>
      <c r="M5" s="6">
        <f>'Inläsning RR'!AA10</f>
        <v>0</v>
      </c>
      <c r="N5" s="6">
        <f>'Inläsning RR'!AB10</f>
        <v>0</v>
      </c>
    </row>
    <row r="6" spans="1:14" x14ac:dyDescent="0.25">
      <c r="A6" s="2" t="s">
        <v>173</v>
      </c>
      <c r="B6" s="2"/>
      <c r="C6" s="3">
        <f>'Inläsning RR'!Q16</f>
        <v>0</v>
      </c>
      <c r="D6" s="3">
        <f>'Inläsning RR'!R16</f>
        <v>0</v>
      </c>
      <c r="E6" s="54">
        <f>'Inläsning RR'!S16</f>
        <v>0</v>
      </c>
      <c r="F6" s="3">
        <f>'Inläsning RR'!T16</f>
        <v>0</v>
      </c>
      <c r="G6" s="3">
        <f>'Inläsning RR'!U16</f>
        <v>0</v>
      </c>
      <c r="H6" s="3">
        <f>'Inläsning RR'!V16</f>
        <v>0</v>
      </c>
      <c r="I6" s="3">
        <f>'Inläsning RR'!W16</f>
        <v>0</v>
      </c>
      <c r="J6" s="3">
        <f>'Inläsning RR'!X16</f>
        <v>0</v>
      </c>
      <c r="K6" s="3">
        <f>'Inläsning RR'!Y16</f>
        <v>0</v>
      </c>
      <c r="L6" s="3">
        <f>'Inläsning RR'!Z16</f>
        <v>0</v>
      </c>
      <c r="M6" s="3">
        <f>'Inläsning RR'!AA16</f>
        <v>0</v>
      </c>
      <c r="N6" s="3">
        <f>'Inläsning RR'!AB16</f>
        <v>0</v>
      </c>
    </row>
    <row r="7" spans="1:14" ht="15.75" thickBot="1" x14ac:dyDescent="0.3">
      <c r="A7" s="8" t="s">
        <v>174</v>
      </c>
      <c r="B7" s="8"/>
      <c r="C7" s="9">
        <f t="shared" ref="C7:N7" si="1">SUM(C5:C6)</f>
        <v>0</v>
      </c>
      <c r="D7" s="9">
        <f t="shared" si="1"/>
        <v>0</v>
      </c>
      <c r="E7" s="59">
        <f t="shared" ref="E7" si="2">SUM(E5:E6)</f>
        <v>0</v>
      </c>
      <c r="F7" s="9">
        <f t="shared" si="1"/>
        <v>0</v>
      </c>
      <c r="G7" s="9">
        <f t="shared" si="1"/>
        <v>0</v>
      </c>
      <c r="H7" s="9">
        <f t="shared" si="1"/>
        <v>0</v>
      </c>
      <c r="I7" s="9">
        <f t="shared" si="1"/>
        <v>0</v>
      </c>
      <c r="J7" s="9">
        <f t="shared" si="1"/>
        <v>0</v>
      </c>
      <c r="K7" s="9">
        <f t="shared" si="1"/>
        <v>0</v>
      </c>
      <c r="L7" s="9">
        <f t="shared" si="1"/>
        <v>0</v>
      </c>
      <c r="M7" s="9">
        <f t="shared" si="1"/>
        <v>0</v>
      </c>
      <c r="N7" s="9">
        <f t="shared" si="1"/>
        <v>0</v>
      </c>
    </row>
    <row r="8" spans="1:14" ht="16.5" thickTop="1" thickBot="1" x14ac:dyDescent="0.3">
      <c r="A8" s="10"/>
      <c r="B8" s="10"/>
      <c r="C8" s="11"/>
      <c r="D8" s="11"/>
      <c r="E8" s="61"/>
      <c r="F8" s="11"/>
      <c r="G8" s="11"/>
      <c r="H8" s="11"/>
      <c r="I8" s="11"/>
      <c r="J8" s="11"/>
      <c r="K8" s="11"/>
      <c r="L8" s="11"/>
      <c r="M8" s="11"/>
      <c r="N8" s="11"/>
    </row>
    <row r="9" spans="1:14" x14ac:dyDescent="0.25">
      <c r="A9" s="12" t="s">
        <v>175</v>
      </c>
      <c r="B9" s="12"/>
      <c r="C9" s="6">
        <f>'Inläsning RR'!Q20</f>
        <v>0</v>
      </c>
      <c r="D9" s="6">
        <f>'Inläsning RR'!R20</f>
        <v>0</v>
      </c>
      <c r="E9" s="56">
        <f>'Inläsning RR'!S20</f>
        <v>0</v>
      </c>
      <c r="F9" s="6">
        <f>'Inläsning RR'!T20</f>
        <v>0</v>
      </c>
      <c r="G9" s="6">
        <f>'Inläsning RR'!U20</f>
        <v>0</v>
      </c>
      <c r="H9" s="6">
        <f>'Inläsning RR'!V20</f>
        <v>0</v>
      </c>
      <c r="I9" s="6">
        <f>'Inläsning RR'!W20</f>
        <v>0</v>
      </c>
      <c r="J9" s="6">
        <f>'Inläsning RR'!X20</f>
        <v>0</v>
      </c>
      <c r="K9" s="6">
        <f>'Inläsning RR'!Y20</f>
        <v>0</v>
      </c>
      <c r="L9" s="6">
        <f>'Inläsning RR'!Z20</f>
        <v>0</v>
      </c>
      <c r="M9" s="6">
        <f>'Inläsning RR'!AA20</f>
        <v>0</v>
      </c>
      <c r="N9" s="6">
        <f>'Inläsning RR'!AB20</f>
        <v>0</v>
      </c>
    </row>
    <row r="10" spans="1:14" x14ac:dyDescent="0.25">
      <c r="A10" s="12" t="s">
        <v>176</v>
      </c>
      <c r="B10" s="12"/>
      <c r="C10" s="3">
        <f>'Inläsning RR'!Q23</f>
        <v>0</v>
      </c>
      <c r="D10" s="3">
        <f>'Inläsning RR'!R23</f>
        <v>0</v>
      </c>
      <c r="E10" s="54">
        <f>'Inläsning RR'!S23</f>
        <v>0</v>
      </c>
      <c r="F10" s="3">
        <f>'Inläsning RR'!T23</f>
        <v>0</v>
      </c>
      <c r="G10" s="3">
        <f>'Inläsning RR'!U23</f>
        <v>0</v>
      </c>
      <c r="H10" s="3">
        <f>'Inläsning RR'!V23</f>
        <v>0</v>
      </c>
      <c r="I10" s="3">
        <f>'Inläsning RR'!W23</f>
        <v>0</v>
      </c>
      <c r="J10" s="3">
        <f>'Inläsning RR'!X23</f>
        <v>0</v>
      </c>
      <c r="K10" s="3">
        <f>'Inläsning RR'!Y23</f>
        <v>0</v>
      </c>
      <c r="L10" s="3">
        <f>'Inläsning RR'!Z23</f>
        <v>0</v>
      </c>
      <c r="M10" s="3">
        <f>'Inläsning RR'!AA23</f>
        <v>0</v>
      </c>
      <c r="N10" s="3">
        <f>'Inläsning RR'!AB23</f>
        <v>0</v>
      </c>
    </row>
    <row r="11" spans="1:14" x14ac:dyDescent="0.25">
      <c r="A11" s="13" t="s">
        <v>181</v>
      </c>
      <c r="B11" s="13"/>
      <c r="C11" s="14">
        <f t="shared" ref="C11:N11" si="3">SUM(C9:C10)</f>
        <v>0</v>
      </c>
      <c r="D11" s="14">
        <f t="shared" si="3"/>
        <v>0</v>
      </c>
      <c r="E11" s="63">
        <f t="shared" ref="E11" si="4">SUM(E9:E10)</f>
        <v>0</v>
      </c>
      <c r="F11" s="14">
        <f t="shared" si="3"/>
        <v>0</v>
      </c>
      <c r="G11" s="14">
        <f t="shared" si="3"/>
        <v>0</v>
      </c>
      <c r="H11" s="14">
        <f t="shared" si="3"/>
        <v>0</v>
      </c>
      <c r="I11" s="14">
        <f t="shared" si="3"/>
        <v>0</v>
      </c>
      <c r="J11" s="14">
        <f t="shared" si="3"/>
        <v>0</v>
      </c>
      <c r="K11" s="14">
        <f t="shared" si="3"/>
        <v>0</v>
      </c>
      <c r="L11" s="14">
        <f t="shared" si="3"/>
        <v>0</v>
      </c>
      <c r="M11" s="14">
        <f t="shared" si="3"/>
        <v>0</v>
      </c>
      <c r="N11" s="14">
        <f t="shared" si="3"/>
        <v>0</v>
      </c>
    </row>
    <row r="12" spans="1:14" x14ac:dyDescent="0.25">
      <c r="A12" s="13"/>
      <c r="B12" s="13"/>
      <c r="C12" s="14">
        <f>C7+C11</f>
        <v>0</v>
      </c>
      <c r="D12" s="14">
        <f>D7+D11</f>
        <v>0</v>
      </c>
      <c r="E12" s="63">
        <f>E7+E11</f>
        <v>0</v>
      </c>
      <c r="F12" s="63">
        <f>F7+F11</f>
        <v>0</v>
      </c>
      <c r="G12" s="63">
        <f t="shared" ref="G12:N12" si="5">G7+G11</f>
        <v>0</v>
      </c>
      <c r="H12" s="63">
        <f t="shared" si="5"/>
        <v>0</v>
      </c>
      <c r="I12" s="63">
        <f t="shared" si="5"/>
        <v>0</v>
      </c>
      <c r="J12" s="63">
        <f t="shared" si="5"/>
        <v>0</v>
      </c>
      <c r="K12" s="63">
        <f t="shared" si="5"/>
        <v>0</v>
      </c>
      <c r="L12" s="63">
        <f t="shared" si="5"/>
        <v>0</v>
      </c>
      <c r="M12" s="63">
        <f t="shared" si="5"/>
        <v>0</v>
      </c>
      <c r="N12" s="63">
        <f t="shared" si="5"/>
        <v>0</v>
      </c>
    </row>
    <row r="13" spans="1:14" ht="15.75" thickBot="1" x14ac:dyDescent="0.3">
      <c r="A13" s="13" t="s">
        <v>227</v>
      </c>
      <c r="B13" s="13"/>
      <c r="C13" s="15" t="e">
        <f>C12/C7</f>
        <v>#DIV/0!</v>
      </c>
      <c r="D13" s="15"/>
      <c r="E13" s="64"/>
      <c r="F13" s="64"/>
      <c r="G13" s="64"/>
      <c r="H13" s="64"/>
      <c r="I13" s="15"/>
      <c r="J13" s="15"/>
      <c r="K13" s="15"/>
      <c r="L13" s="15"/>
      <c r="M13" s="15"/>
      <c r="N13" s="15"/>
    </row>
    <row r="14" spans="1:14" ht="15.75" customHeight="1" thickBot="1" x14ac:dyDescent="0.3">
      <c r="A14" s="10"/>
      <c r="B14" s="10"/>
      <c r="C14" s="16"/>
      <c r="D14" s="16"/>
      <c r="E14" s="65"/>
      <c r="F14" s="16"/>
      <c r="G14" s="16"/>
      <c r="H14" s="16"/>
      <c r="I14" s="16"/>
      <c r="J14" s="16"/>
      <c r="K14" s="16"/>
      <c r="L14" s="16"/>
      <c r="M14" s="16"/>
      <c r="N14" s="16"/>
    </row>
    <row r="15" spans="1:14" x14ac:dyDescent="0.25">
      <c r="A15" s="17" t="s">
        <v>177</v>
      </c>
      <c r="B15" s="17"/>
      <c r="C15" s="6">
        <f>'Inläsning RR'!Q26</f>
        <v>0</v>
      </c>
      <c r="D15" s="6">
        <f>'Inläsning RR'!R26</f>
        <v>0</v>
      </c>
      <c r="E15" s="56">
        <f>'Inläsning RR'!S26</f>
        <v>0</v>
      </c>
      <c r="F15" s="6">
        <f>'Inläsning RR'!T26</f>
        <v>0</v>
      </c>
      <c r="G15" s="6">
        <f>'Inläsning RR'!U26</f>
        <v>0</v>
      </c>
      <c r="H15" s="6">
        <f>'Inläsning RR'!V26</f>
        <v>0</v>
      </c>
      <c r="I15" s="6">
        <f>'Inläsning RR'!W26</f>
        <v>0</v>
      </c>
      <c r="J15" s="6">
        <f>'Inläsning RR'!X26</f>
        <v>0</v>
      </c>
      <c r="K15" s="6">
        <f>'Inläsning RR'!Y26</f>
        <v>0</v>
      </c>
      <c r="L15" s="6">
        <f>'Inläsning RR'!Z26</f>
        <v>0</v>
      </c>
      <c r="M15" s="6">
        <f>'Inläsning RR'!AA26</f>
        <v>0</v>
      </c>
      <c r="N15" s="6">
        <f>'Inläsning RR'!AB26</f>
        <v>0</v>
      </c>
    </row>
    <row r="16" spans="1:14" x14ac:dyDescent="0.25">
      <c r="A16" s="17" t="s">
        <v>178</v>
      </c>
      <c r="B16" s="17"/>
      <c r="C16" s="3">
        <f>'Inläsning RR'!Q30</f>
        <v>0</v>
      </c>
      <c r="D16" s="3">
        <f>'Inläsning RR'!R30</f>
        <v>0</v>
      </c>
      <c r="E16" s="54">
        <f>'Inläsning RR'!S30</f>
        <v>0</v>
      </c>
      <c r="F16" s="3">
        <f>'Inläsning RR'!T30</f>
        <v>0</v>
      </c>
      <c r="G16" s="3">
        <f>'Inläsning RR'!U30</f>
        <v>0</v>
      </c>
      <c r="H16" s="3">
        <f>'Inläsning RR'!V30</f>
        <v>0</v>
      </c>
      <c r="I16" s="3">
        <f>'Inläsning RR'!W30</f>
        <v>0</v>
      </c>
      <c r="J16" s="3">
        <f>'Inläsning RR'!X30</f>
        <v>0</v>
      </c>
      <c r="K16" s="3">
        <f>'Inläsning RR'!Y30</f>
        <v>0</v>
      </c>
      <c r="L16" s="3">
        <f>'Inläsning RR'!Z30</f>
        <v>0</v>
      </c>
      <c r="M16" s="3">
        <f>'Inläsning RR'!AA30</f>
        <v>0</v>
      </c>
      <c r="N16" s="3">
        <f>'Inläsning RR'!AB30</f>
        <v>0</v>
      </c>
    </row>
    <row r="17" spans="1:14" x14ac:dyDescent="0.25">
      <c r="A17" s="12" t="s">
        <v>179</v>
      </c>
      <c r="B17" s="12"/>
      <c r="C17" s="7">
        <f>'Inläsning RR'!Q34</f>
        <v>0</v>
      </c>
      <c r="D17" s="7">
        <f>'Inläsning RR'!R34</f>
        <v>0</v>
      </c>
      <c r="E17" s="57">
        <f>'Inläsning RR'!S34</f>
        <v>0</v>
      </c>
      <c r="F17" s="7">
        <f>'Inläsning RR'!T34</f>
        <v>0</v>
      </c>
      <c r="G17" s="7">
        <f>'Inläsning RR'!U34</f>
        <v>0</v>
      </c>
      <c r="H17" s="7">
        <f>'Inläsning RR'!V34</f>
        <v>0</v>
      </c>
      <c r="I17" s="7">
        <f>'Inläsning RR'!W34</f>
        <v>0</v>
      </c>
      <c r="J17" s="7">
        <f>'Inläsning RR'!X34</f>
        <v>0</v>
      </c>
      <c r="K17" s="7">
        <f>'Inläsning RR'!Y34</f>
        <v>0</v>
      </c>
      <c r="L17" s="7">
        <f>'Inläsning RR'!Z34</f>
        <v>0</v>
      </c>
      <c r="M17" s="7">
        <f>'Inläsning RR'!AA34</f>
        <v>0</v>
      </c>
      <c r="N17" s="7">
        <f>'Inläsning RR'!AB34</f>
        <v>0</v>
      </c>
    </row>
    <row r="18" spans="1:14" x14ac:dyDescent="0.25">
      <c r="A18" s="13" t="s">
        <v>182</v>
      </c>
      <c r="B18" s="13"/>
      <c r="C18" s="26">
        <f>SUM(C15:C17)</f>
        <v>0</v>
      </c>
      <c r="D18" s="69">
        <f t="shared" ref="D18:N18" si="6">SUM(D15:D17)</f>
        <v>0</v>
      </c>
      <c r="E18" s="69">
        <f t="shared" ref="E18" si="7">SUM(E15:E17)</f>
        <v>0</v>
      </c>
      <c r="F18" s="69">
        <f t="shared" si="6"/>
        <v>0</v>
      </c>
      <c r="G18" s="69">
        <f t="shared" si="6"/>
        <v>0</v>
      </c>
      <c r="H18" s="69">
        <f t="shared" si="6"/>
        <v>0</v>
      </c>
      <c r="I18" s="69">
        <f t="shared" si="6"/>
        <v>0</v>
      </c>
      <c r="J18" s="69">
        <f t="shared" si="6"/>
        <v>0</v>
      </c>
      <c r="K18" s="69">
        <f t="shared" si="6"/>
        <v>0</v>
      </c>
      <c r="L18" s="69">
        <f t="shared" si="6"/>
        <v>0</v>
      </c>
      <c r="M18" s="69">
        <f t="shared" si="6"/>
        <v>0</v>
      </c>
      <c r="N18" s="69">
        <f t="shared" si="6"/>
        <v>0</v>
      </c>
    </row>
    <row r="19" spans="1:14" s="31" customFormat="1" x14ac:dyDescent="0.25">
      <c r="A19" s="30"/>
      <c r="B19" s="30"/>
      <c r="C19" s="32"/>
      <c r="D19" s="32"/>
      <c r="E19" s="72"/>
      <c r="F19" s="32"/>
      <c r="G19" s="32"/>
      <c r="H19" s="32"/>
      <c r="I19" s="32"/>
      <c r="J19" s="32"/>
      <c r="K19" s="32"/>
      <c r="L19" s="32"/>
      <c r="M19" s="32"/>
      <c r="N19" s="32"/>
    </row>
    <row r="20" spans="1:14" x14ac:dyDescent="0.25">
      <c r="A20" s="66" t="s">
        <v>332</v>
      </c>
      <c r="B20" s="17"/>
      <c r="C20" s="33">
        <f>'Inläsning RR'!Q38</f>
        <v>0</v>
      </c>
      <c r="D20" s="33">
        <f>'Inläsning RR'!R38</f>
        <v>0</v>
      </c>
      <c r="E20" s="73">
        <f>'Inläsning RR'!S38</f>
        <v>0</v>
      </c>
      <c r="F20" s="33">
        <f>'Inläsning RR'!T38</f>
        <v>0</v>
      </c>
      <c r="G20" s="33">
        <f>'Inläsning RR'!U38</f>
        <v>0</v>
      </c>
      <c r="H20" s="33">
        <f>'Inläsning RR'!V38</f>
        <v>0</v>
      </c>
      <c r="I20" s="33">
        <f>'Inläsning RR'!W38</f>
        <v>0</v>
      </c>
      <c r="J20" s="33">
        <f>'Inläsning RR'!X38</f>
        <v>0</v>
      </c>
      <c r="K20" s="33">
        <f>'Inläsning RR'!Y38</f>
        <v>0</v>
      </c>
      <c r="L20" s="33">
        <f>'Inläsning RR'!Z38</f>
        <v>0</v>
      </c>
      <c r="M20" s="33">
        <f>'Inläsning RR'!AA38</f>
        <v>0</v>
      </c>
      <c r="N20" s="33">
        <f>'Inläsning RR'!AB38</f>
        <v>0</v>
      </c>
    </row>
    <row r="21" spans="1:14" x14ac:dyDescent="0.25">
      <c r="A21" s="17" t="s">
        <v>183</v>
      </c>
      <c r="B21" s="17"/>
      <c r="C21" s="7">
        <f>+IFERROR(VLOOKUP($A21,'Inläsning RR'!$B$1:$AB$156,C$1,FALSE),0)</f>
        <v>0</v>
      </c>
      <c r="D21" s="7">
        <f>+IFERROR(VLOOKUP($A21,'Inläsning RR'!$B$1:$AB$156,D$1,FALSE),0)</f>
        <v>0</v>
      </c>
      <c r="E21" s="57">
        <f>+IFERROR(VLOOKUP($A21,'Inläsning RR'!$B$1:$AB$156,E$1,FALSE),0)</f>
        <v>0</v>
      </c>
      <c r="F21" s="7">
        <f>+IFERROR(VLOOKUP($A21,'Inläsning RR'!$B$1:$AB$156,F$1,FALSE),0)</f>
        <v>0</v>
      </c>
      <c r="G21" s="7">
        <f>+IFERROR(VLOOKUP($A21,'Inläsning RR'!$B$1:$AB$156,G$1,FALSE),0)</f>
        <v>0</v>
      </c>
      <c r="H21" s="7">
        <f>+IFERROR(VLOOKUP($A21,'Inläsning RR'!$B$1:$AB$156,H$1,FALSE),0)</f>
        <v>0</v>
      </c>
      <c r="I21" s="7">
        <f>+IFERROR(VLOOKUP($A21,'Inläsning RR'!$B$1:$AB$156,I$1,FALSE),0)</f>
        <v>0</v>
      </c>
      <c r="J21" s="7">
        <f>+IFERROR(VLOOKUP($A21,'Inläsning RR'!$B$1:$AB$156,J$1,FALSE),0)</f>
        <v>0</v>
      </c>
      <c r="K21" s="7">
        <f>+IFERROR(VLOOKUP($A21,'Inläsning RR'!$B$1:$AB$156,K$1,FALSE),0)</f>
        <v>0</v>
      </c>
      <c r="L21" s="7">
        <f>+IFERROR(VLOOKUP($A21,'Inläsning RR'!$B$1:$AB$156,L$1,FALSE),0)</f>
        <v>0</v>
      </c>
      <c r="M21" s="7">
        <f>+IFERROR(VLOOKUP($A21,'Inläsning RR'!$B$1:$AB$156,M$1,FALSE),0)</f>
        <v>0</v>
      </c>
      <c r="N21" s="7">
        <f>+IFERROR(VLOOKUP($A21,'Inläsning RR'!$B$1:$AB$156,N$1,FALSE),0)</f>
        <v>0</v>
      </c>
    </row>
    <row r="22" spans="1:14" x14ac:dyDescent="0.25">
      <c r="A22" s="17" t="s">
        <v>184</v>
      </c>
      <c r="B22" s="17"/>
      <c r="C22" s="3">
        <f>'Inläsning RR'!Q47</f>
        <v>0</v>
      </c>
      <c r="D22" s="3">
        <f>'Inläsning RR'!R47</f>
        <v>0</v>
      </c>
      <c r="E22" s="54">
        <f>'Inläsning RR'!S47</f>
        <v>0</v>
      </c>
      <c r="F22" s="3">
        <f>'Inläsning RR'!T47</f>
        <v>0</v>
      </c>
      <c r="G22" s="3">
        <f>'Inläsning RR'!U47</f>
        <v>0</v>
      </c>
      <c r="H22" s="3">
        <f>'Inläsning RR'!V47</f>
        <v>0</v>
      </c>
      <c r="I22" s="3">
        <f>'Inläsning RR'!W47</f>
        <v>0</v>
      </c>
      <c r="J22" s="3">
        <f>'Inläsning RR'!X47</f>
        <v>0</v>
      </c>
      <c r="K22" s="3">
        <f>'Inläsning RR'!Y47</f>
        <v>0</v>
      </c>
      <c r="L22" s="3">
        <f>'Inläsning RR'!Z47</f>
        <v>0</v>
      </c>
      <c r="M22" s="3">
        <f>'Inläsning RR'!AA47</f>
        <v>0</v>
      </c>
      <c r="N22" s="3">
        <f>'Inläsning RR'!AB47</f>
        <v>0</v>
      </c>
    </row>
    <row r="23" spans="1:14" x14ac:dyDescent="0.25">
      <c r="A23" s="12" t="s">
        <v>185</v>
      </c>
      <c r="B23" s="12"/>
      <c r="C23" s="7">
        <f>'Inläsning RR'!Q50</f>
        <v>0</v>
      </c>
      <c r="D23" s="7">
        <f>'Inläsning RR'!R50</f>
        <v>0</v>
      </c>
      <c r="E23" s="57">
        <f>'Inläsning RR'!S50</f>
        <v>0</v>
      </c>
      <c r="F23" s="7">
        <f>'Inläsning RR'!T50</f>
        <v>0</v>
      </c>
      <c r="G23" s="7">
        <f>'Inläsning RR'!U50</f>
        <v>0</v>
      </c>
      <c r="H23" s="7">
        <f>'Inläsning RR'!V50</f>
        <v>0</v>
      </c>
      <c r="I23" s="7">
        <f>'Inläsning RR'!W50</f>
        <v>0</v>
      </c>
      <c r="J23" s="7">
        <f>'Inläsning RR'!X50</f>
        <v>0</v>
      </c>
      <c r="K23" s="7">
        <f>'Inläsning RR'!Y50</f>
        <v>0</v>
      </c>
      <c r="L23" s="7">
        <f>'Inläsning RR'!Z50</f>
        <v>0</v>
      </c>
      <c r="M23" s="7">
        <f>'Inläsning RR'!AA50</f>
        <v>0</v>
      </c>
      <c r="N23" s="7">
        <f>'Inläsning RR'!AB50</f>
        <v>0</v>
      </c>
    </row>
    <row r="24" spans="1:14" x14ac:dyDescent="0.25">
      <c r="A24" s="12" t="s">
        <v>186</v>
      </c>
      <c r="B24" s="12"/>
      <c r="C24" s="3">
        <f>'Inläsning RR'!Q54</f>
        <v>0</v>
      </c>
      <c r="D24" s="3">
        <f>'Inläsning RR'!R54</f>
        <v>0</v>
      </c>
      <c r="E24" s="54">
        <f>'Inläsning RR'!S54</f>
        <v>0</v>
      </c>
      <c r="F24" s="3">
        <f>'Inläsning RR'!T54</f>
        <v>0</v>
      </c>
      <c r="G24" s="3">
        <f>'Inläsning RR'!U54</f>
        <v>0</v>
      </c>
      <c r="H24" s="3">
        <f>'Inläsning RR'!V54</f>
        <v>0</v>
      </c>
      <c r="I24" s="3">
        <f>'Inläsning RR'!W54</f>
        <v>0</v>
      </c>
      <c r="J24" s="3">
        <f>'Inläsning RR'!X54</f>
        <v>0</v>
      </c>
      <c r="K24" s="3">
        <f>'Inläsning RR'!Y54</f>
        <v>0</v>
      </c>
      <c r="L24" s="3">
        <f>'Inläsning RR'!Z54</f>
        <v>0</v>
      </c>
      <c r="M24" s="3">
        <f>'Inläsning RR'!AA54</f>
        <v>0</v>
      </c>
      <c r="N24" s="3">
        <f>'Inläsning RR'!AB54</f>
        <v>0</v>
      </c>
    </row>
    <row r="25" spans="1:14" x14ac:dyDescent="0.25">
      <c r="A25" s="17" t="s">
        <v>187</v>
      </c>
      <c r="B25" s="17"/>
      <c r="C25" s="7">
        <f>'Inläsning RR'!Q59</f>
        <v>0</v>
      </c>
      <c r="D25" s="7">
        <f>'Inläsning RR'!R59</f>
        <v>0</v>
      </c>
      <c r="E25" s="57">
        <f>'Inläsning RR'!S59</f>
        <v>0</v>
      </c>
      <c r="F25" s="7">
        <f>'Inläsning RR'!T59</f>
        <v>0</v>
      </c>
      <c r="G25" s="7">
        <f>'Inläsning RR'!U59</f>
        <v>0</v>
      </c>
      <c r="H25" s="7">
        <f>'Inläsning RR'!V59</f>
        <v>0</v>
      </c>
      <c r="I25" s="7">
        <f>'Inläsning RR'!W59</f>
        <v>0</v>
      </c>
      <c r="J25" s="7">
        <f>'Inläsning RR'!X59</f>
        <v>0</v>
      </c>
      <c r="K25" s="7">
        <f>'Inläsning RR'!Y59</f>
        <v>0</v>
      </c>
      <c r="L25" s="7">
        <f>'Inläsning RR'!Z59</f>
        <v>0</v>
      </c>
      <c r="M25" s="7">
        <f>'Inläsning RR'!AA59</f>
        <v>0</v>
      </c>
      <c r="N25" s="7">
        <f>'Inläsning RR'!AB59</f>
        <v>0</v>
      </c>
    </row>
    <row r="26" spans="1:14" x14ac:dyDescent="0.25">
      <c r="A26" s="12" t="s">
        <v>188</v>
      </c>
      <c r="B26" s="12"/>
      <c r="C26" s="3">
        <f>'Inläsning RR'!Q65</f>
        <v>0</v>
      </c>
      <c r="D26" s="3">
        <f>'Inläsning RR'!R65</f>
        <v>0</v>
      </c>
      <c r="E26" s="54">
        <f>'Inläsning RR'!S65</f>
        <v>0</v>
      </c>
      <c r="F26" s="3">
        <f>'Inläsning RR'!T65</f>
        <v>0</v>
      </c>
      <c r="G26" s="3">
        <f>'Inläsning RR'!U65</f>
        <v>0</v>
      </c>
      <c r="H26" s="3">
        <f>'Inläsning RR'!V65</f>
        <v>0</v>
      </c>
      <c r="I26" s="3">
        <f>'Inläsning RR'!W65</f>
        <v>0</v>
      </c>
      <c r="J26" s="3">
        <f>'Inläsning RR'!X65</f>
        <v>0</v>
      </c>
      <c r="K26" s="3">
        <f>'Inläsning RR'!Y65</f>
        <v>0</v>
      </c>
      <c r="L26" s="3">
        <f>'Inläsning RR'!Z65</f>
        <v>0</v>
      </c>
      <c r="M26" s="3">
        <f>'Inläsning RR'!AA65</f>
        <v>0</v>
      </c>
      <c r="N26" s="3">
        <f>'Inläsning RR'!AB65</f>
        <v>0</v>
      </c>
    </row>
    <row r="27" spans="1:14" x14ac:dyDescent="0.25">
      <c r="A27" s="66" t="s">
        <v>331</v>
      </c>
      <c r="B27" s="17"/>
      <c r="C27" s="7">
        <f>'Inläsning RR'!Q68</f>
        <v>0</v>
      </c>
      <c r="D27" s="7">
        <f>'Inläsning RR'!R68</f>
        <v>0</v>
      </c>
      <c r="E27" s="57">
        <f>'Inläsning RR'!S68</f>
        <v>0</v>
      </c>
      <c r="F27" s="7">
        <f>'Inläsning RR'!T68</f>
        <v>0</v>
      </c>
      <c r="G27" s="7">
        <f>'Inläsning RR'!U68</f>
        <v>0</v>
      </c>
      <c r="H27" s="7">
        <f>'Inläsning RR'!V68</f>
        <v>0</v>
      </c>
      <c r="I27" s="7">
        <f>'Inläsning RR'!W68</f>
        <v>0</v>
      </c>
      <c r="J27" s="7">
        <f>'Inläsning RR'!X68</f>
        <v>0</v>
      </c>
      <c r="K27" s="7">
        <f>'Inläsning RR'!Y68</f>
        <v>0</v>
      </c>
      <c r="L27" s="7">
        <f>'Inläsning RR'!Z68</f>
        <v>0</v>
      </c>
      <c r="M27" s="7">
        <f>'Inläsning RR'!AA68</f>
        <v>0</v>
      </c>
      <c r="N27" s="7">
        <f>'Inläsning RR'!AB68</f>
        <v>0</v>
      </c>
    </row>
    <row r="28" spans="1:14" x14ac:dyDescent="0.25">
      <c r="A28" s="17" t="s">
        <v>189</v>
      </c>
      <c r="B28" s="17"/>
      <c r="C28" s="3">
        <f>'Inläsning RR'!Q74</f>
        <v>0</v>
      </c>
      <c r="D28" s="3">
        <f>'Inläsning RR'!R74</f>
        <v>0</v>
      </c>
      <c r="E28" s="54">
        <f>'Inläsning RR'!S74</f>
        <v>0</v>
      </c>
      <c r="F28" s="3">
        <f>'Inläsning RR'!T74</f>
        <v>0</v>
      </c>
      <c r="G28" s="3">
        <f>'Inläsning RR'!U74</f>
        <v>0</v>
      </c>
      <c r="H28" s="3">
        <f>'Inläsning RR'!V74</f>
        <v>0</v>
      </c>
      <c r="I28" s="3">
        <f>'Inläsning RR'!W74</f>
        <v>0</v>
      </c>
      <c r="J28" s="3">
        <f>'Inläsning RR'!X74</f>
        <v>0</v>
      </c>
      <c r="K28" s="3">
        <f>'Inläsning RR'!Y74</f>
        <v>0</v>
      </c>
      <c r="L28" s="3">
        <f>'Inläsning RR'!Z74</f>
        <v>0</v>
      </c>
      <c r="M28" s="3">
        <f>'Inläsning RR'!AA74</f>
        <v>0</v>
      </c>
      <c r="N28" s="3">
        <f>'Inläsning RR'!AB74</f>
        <v>0</v>
      </c>
    </row>
    <row r="29" spans="1:14" x14ac:dyDescent="0.25">
      <c r="A29" s="17" t="s">
        <v>190</v>
      </c>
      <c r="B29" s="17"/>
      <c r="C29" s="7">
        <f>'Inläsning RR'!Q81</f>
        <v>0</v>
      </c>
      <c r="D29" s="7">
        <f>'Inläsning RR'!R81</f>
        <v>0</v>
      </c>
      <c r="E29" s="57">
        <f>'Inläsning RR'!S81</f>
        <v>0</v>
      </c>
      <c r="F29" s="7">
        <f>'Inläsning RR'!T81</f>
        <v>0</v>
      </c>
      <c r="G29" s="7">
        <f>'Inläsning RR'!U81</f>
        <v>0</v>
      </c>
      <c r="H29" s="7">
        <f>'Inläsning RR'!V81</f>
        <v>0</v>
      </c>
      <c r="I29" s="7">
        <f>'Inläsning RR'!W81</f>
        <v>0</v>
      </c>
      <c r="J29" s="7">
        <f>'Inläsning RR'!X81</f>
        <v>0</v>
      </c>
      <c r="K29" s="7">
        <f>'Inläsning RR'!Y81</f>
        <v>0</v>
      </c>
      <c r="L29" s="7">
        <f>'Inläsning RR'!Z81</f>
        <v>0</v>
      </c>
      <c r="M29" s="7">
        <f>'Inläsning RR'!AA81</f>
        <v>0</v>
      </c>
      <c r="N29" s="7">
        <f>'Inläsning RR'!AB81</f>
        <v>0</v>
      </c>
    </row>
    <row r="30" spans="1:14" x14ac:dyDescent="0.25">
      <c r="A30" s="17" t="s">
        <v>191</v>
      </c>
      <c r="B30" s="17"/>
      <c r="C30" s="7">
        <f>'Inläsning RR'!Q90</f>
        <v>0</v>
      </c>
      <c r="D30" s="138">
        <f>'Inläsning RR'!R90</f>
        <v>0</v>
      </c>
      <c r="E30" s="138">
        <f>'Inläsning RR'!S90</f>
        <v>0</v>
      </c>
      <c r="F30" s="138">
        <f>'Inläsning RR'!T90</f>
        <v>0</v>
      </c>
      <c r="G30" s="138">
        <f>'Inläsning RR'!U90</f>
        <v>0</v>
      </c>
      <c r="H30" s="138">
        <f>'Inläsning RR'!V90</f>
        <v>0</v>
      </c>
      <c r="I30" s="138">
        <f>'Inläsning RR'!W90</f>
        <v>0</v>
      </c>
      <c r="J30" s="138">
        <f>'Inläsning RR'!X90</f>
        <v>0</v>
      </c>
      <c r="K30" s="138">
        <f>'Inläsning RR'!Y90</f>
        <v>0</v>
      </c>
      <c r="L30" s="138">
        <f>'Inläsning RR'!Z90</f>
        <v>0</v>
      </c>
      <c r="M30" s="138">
        <f>'Inläsning RR'!AA90</f>
        <v>0</v>
      </c>
      <c r="N30" s="138">
        <f>'Inläsning RR'!AB90</f>
        <v>0</v>
      </c>
    </row>
    <row r="31" spans="1:14" ht="15.75" thickBot="1" x14ac:dyDescent="0.3">
      <c r="A31" s="13" t="s">
        <v>192</v>
      </c>
      <c r="B31" s="13"/>
      <c r="C31" s="9">
        <f>SUM(C20:C30)</f>
        <v>0</v>
      </c>
      <c r="D31" s="59">
        <f t="shared" ref="D31:N31" si="8">SUM(D20:D30)</f>
        <v>0</v>
      </c>
      <c r="E31" s="59">
        <f t="shared" ref="E31" si="9">SUM(E20:E30)</f>
        <v>0</v>
      </c>
      <c r="F31" s="59">
        <f t="shared" si="8"/>
        <v>0</v>
      </c>
      <c r="G31" s="59">
        <f t="shared" si="8"/>
        <v>0</v>
      </c>
      <c r="H31" s="59">
        <f t="shared" si="8"/>
        <v>0</v>
      </c>
      <c r="I31" s="59">
        <f t="shared" si="8"/>
        <v>0</v>
      </c>
      <c r="J31" s="59">
        <f t="shared" si="8"/>
        <v>0</v>
      </c>
      <c r="K31" s="59">
        <f t="shared" si="8"/>
        <v>0</v>
      </c>
      <c r="L31" s="59">
        <f t="shared" si="8"/>
        <v>0</v>
      </c>
      <c r="M31" s="59">
        <f t="shared" si="8"/>
        <v>0</v>
      </c>
      <c r="N31" s="59">
        <f t="shared" si="8"/>
        <v>0</v>
      </c>
    </row>
    <row r="32" spans="1:14" ht="16.5" thickTop="1" thickBot="1" x14ac:dyDescent="0.3">
      <c r="C32" s="11"/>
      <c r="D32" s="11"/>
      <c r="E32" s="61"/>
      <c r="F32" s="11"/>
      <c r="G32" s="11"/>
      <c r="H32" s="11"/>
      <c r="I32" s="11"/>
      <c r="J32" s="11"/>
      <c r="K32" s="11"/>
      <c r="L32" s="11"/>
      <c r="M32" s="11"/>
      <c r="N32" s="11"/>
    </row>
    <row r="33" spans="1:14" x14ac:dyDescent="0.25">
      <c r="A33" s="17" t="s">
        <v>203</v>
      </c>
      <c r="B33" s="17"/>
      <c r="C33" s="6">
        <f>+IFERROR(VLOOKUP($A33,'Inläsning RR'!$B$1:$AB$156,C$1,FALSE),0)</f>
        <v>0</v>
      </c>
      <c r="D33" s="6">
        <f>+IFERROR(VLOOKUP($A33,'Inläsning RR'!$B$1:$AB$156,D$1,FALSE),0)</f>
        <v>0</v>
      </c>
      <c r="E33" s="56">
        <f>+IFERROR(VLOOKUP($A33,'Inläsning RR'!$B$1:$AB$156,E$1,FALSE),0)</f>
        <v>0</v>
      </c>
      <c r="F33" s="6">
        <f>+IFERROR(VLOOKUP($A33,'Inläsning RR'!$B$1:$AB$156,F$1,FALSE),0)</f>
        <v>0</v>
      </c>
      <c r="G33" s="6">
        <f>+IFERROR(VLOOKUP($A33,'Inläsning RR'!$B$1:$AB$156,G$1,FALSE),0)</f>
        <v>0</v>
      </c>
      <c r="H33" s="6">
        <f>+IFERROR(VLOOKUP($A33,'Inläsning RR'!$B$1:$AB$156,H$1,FALSE),0)</f>
        <v>0</v>
      </c>
      <c r="I33" s="6">
        <f>+IFERROR(VLOOKUP($A33,'Inläsning RR'!$B$1:$AB$156,I$1,FALSE),0)</f>
        <v>0</v>
      </c>
      <c r="J33" s="6">
        <f>+IFERROR(VLOOKUP($A33,'Inläsning RR'!$B$1:$AB$156,J$1,FALSE),0)</f>
        <v>0</v>
      </c>
      <c r="K33" s="6">
        <f>+IFERROR(VLOOKUP($A33,'Inläsning RR'!$B$1:$AB$156,K$1,FALSE),0)</f>
        <v>0</v>
      </c>
      <c r="L33" s="6">
        <f>+IFERROR(VLOOKUP($A33,'Inläsning RR'!$B$1:$AB$156,L$1,FALSE),0)</f>
        <v>0</v>
      </c>
      <c r="M33" s="6">
        <f>+IFERROR(VLOOKUP($A33,'Inläsning RR'!$B$1:$AB$156,M$1,FALSE),0)</f>
        <v>0</v>
      </c>
      <c r="N33" s="6">
        <f>+IFERROR(VLOOKUP($A33,'Inläsning RR'!$B$1:$AB$156,N$1,FALSE),0)</f>
        <v>0</v>
      </c>
    </row>
    <row r="34" spans="1:14" ht="15.75" thickBot="1" x14ac:dyDescent="0.3">
      <c r="A34" s="13" t="s">
        <v>204</v>
      </c>
      <c r="B34" s="13"/>
      <c r="C34" s="9">
        <f t="shared" ref="C34:N34" si="10">SUM(C33:C33)</f>
        <v>0</v>
      </c>
      <c r="D34" s="9">
        <f t="shared" si="10"/>
        <v>0</v>
      </c>
      <c r="E34" s="59">
        <f t="shared" ref="E34" si="11">SUM(E33:E33)</f>
        <v>0</v>
      </c>
      <c r="F34" s="9">
        <f t="shared" si="10"/>
        <v>0</v>
      </c>
      <c r="G34" s="9">
        <f t="shared" si="10"/>
        <v>0</v>
      </c>
      <c r="H34" s="9">
        <f t="shared" si="10"/>
        <v>0</v>
      </c>
      <c r="I34" s="9">
        <f t="shared" si="10"/>
        <v>0</v>
      </c>
      <c r="J34" s="9">
        <f t="shared" si="10"/>
        <v>0</v>
      </c>
      <c r="K34" s="9">
        <f t="shared" si="10"/>
        <v>0</v>
      </c>
      <c r="L34" s="9">
        <f t="shared" si="10"/>
        <v>0</v>
      </c>
      <c r="M34" s="9">
        <f t="shared" si="10"/>
        <v>0</v>
      </c>
      <c r="N34" s="9">
        <f t="shared" si="10"/>
        <v>0</v>
      </c>
    </row>
    <row r="35" spans="1:14" ht="15.75" thickTop="1" x14ac:dyDescent="0.25">
      <c r="C35" s="11"/>
      <c r="D35" s="11"/>
      <c r="E35" s="61"/>
      <c r="F35" s="11"/>
      <c r="G35" s="11"/>
      <c r="H35" s="11"/>
      <c r="I35" s="11"/>
      <c r="J35" s="11"/>
      <c r="K35" s="11"/>
      <c r="L35" s="11"/>
      <c r="M35" s="11"/>
      <c r="N35" s="11"/>
    </row>
    <row r="36" spans="1:14" ht="15.75" thickBot="1" x14ac:dyDescent="0.3">
      <c r="A36" s="13" t="s">
        <v>210</v>
      </c>
      <c r="B36" s="13"/>
      <c r="C36" s="9">
        <f>C18+C31+C34</f>
        <v>0</v>
      </c>
      <c r="D36" s="59">
        <f t="shared" ref="D36:N36" si="12">D18+D31+D34</f>
        <v>0</v>
      </c>
      <c r="E36" s="59">
        <f t="shared" ref="E36" si="13">E18+E31+E34</f>
        <v>0</v>
      </c>
      <c r="F36" s="59">
        <f t="shared" si="12"/>
        <v>0</v>
      </c>
      <c r="G36" s="59">
        <f t="shared" si="12"/>
        <v>0</v>
      </c>
      <c r="H36" s="59">
        <f t="shared" si="12"/>
        <v>0</v>
      </c>
      <c r="I36" s="59">
        <f t="shared" si="12"/>
        <v>0</v>
      </c>
      <c r="J36" s="59">
        <f t="shared" si="12"/>
        <v>0</v>
      </c>
      <c r="K36" s="59">
        <f t="shared" si="12"/>
        <v>0</v>
      </c>
      <c r="L36" s="59">
        <f t="shared" si="12"/>
        <v>0</v>
      </c>
      <c r="M36" s="59">
        <f t="shared" si="12"/>
        <v>0</v>
      </c>
      <c r="N36" s="59">
        <f t="shared" si="12"/>
        <v>0</v>
      </c>
    </row>
    <row r="37" spans="1:14" ht="15.75" thickTop="1" x14ac:dyDescent="0.25">
      <c r="C37" s="11"/>
      <c r="D37" s="11"/>
      <c r="E37" s="61"/>
      <c r="F37" s="11"/>
      <c r="G37" s="11"/>
      <c r="H37" s="11"/>
      <c r="I37" s="11"/>
      <c r="J37" s="11"/>
      <c r="K37" s="11"/>
      <c r="L37" s="11"/>
      <c r="M37" s="11"/>
      <c r="N37" s="11"/>
    </row>
    <row r="38" spans="1:14" ht="15.75" thickBot="1" x14ac:dyDescent="0.3">
      <c r="A38" s="13" t="s">
        <v>211</v>
      </c>
      <c r="B38" s="13"/>
      <c r="C38" s="9">
        <f>C12+C36</f>
        <v>0</v>
      </c>
      <c r="D38" s="59">
        <f t="shared" ref="D38:N38" si="14">D12+D36</f>
        <v>0</v>
      </c>
      <c r="E38" s="59">
        <f t="shared" ref="E38" si="15">E12+E36</f>
        <v>0</v>
      </c>
      <c r="F38" s="59">
        <f t="shared" si="14"/>
        <v>0</v>
      </c>
      <c r="G38" s="59">
        <f t="shared" si="14"/>
        <v>0</v>
      </c>
      <c r="H38" s="59">
        <f t="shared" si="14"/>
        <v>0</v>
      </c>
      <c r="I38" s="59">
        <f t="shared" si="14"/>
        <v>0</v>
      </c>
      <c r="J38" s="59">
        <f t="shared" si="14"/>
        <v>0</v>
      </c>
      <c r="K38" s="59">
        <f t="shared" si="14"/>
        <v>0</v>
      </c>
      <c r="L38" s="59">
        <f t="shared" si="14"/>
        <v>0</v>
      </c>
      <c r="M38" s="59">
        <f t="shared" si="14"/>
        <v>0</v>
      </c>
      <c r="N38" s="59">
        <f t="shared" si="14"/>
        <v>0</v>
      </c>
    </row>
    <row r="39" spans="1:14" ht="15.75" thickTop="1" x14ac:dyDescent="0.25">
      <c r="C39" s="11"/>
      <c r="D39" s="11"/>
      <c r="E39" s="61"/>
      <c r="F39" s="11"/>
      <c r="G39" s="11"/>
      <c r="H39" s="11"/>
      <c r="I39" s="11"/>
      <c r="J39" s="11"/>
      <c r="K39" s="11"/>
      <c r="L39" s="11"/>
      <c r="M39" s="11"/>
      <c r="N39" s="11"/>
    </row>
    <row r="40" spans="1:14" x14ac:dyDescent="0.25">
      <c r="A40" s="17" t="s">
        <v>212</v>
      </c>
      <c r="B40" s="17"/>
      <c r="C40" s="3">
        <f>'Inläsning RR'!Q118</f>
        <v>0</v>
      </c>
      <c r="D40" s="136">
        <f>'Inläsning RR'!R118</f>
        <v>0</v>
      </c>
      <c r="E40" s="136">
        <f>'Inläsning RR'!S118</f>
        <v>0</v>
      </c>
      <c r="F40" s="136">
        <f>'Inläsning RR'!T118</f>
        <v>0</v>
      </c>
      <c r="G40" s="136">
        <f>'Inläsning RR'!U118</f>
        <v>0</v>
      </c>
      <c r="H40" s="136">
        <f>'Inläsning RR'!V118</f>
        <v>0</v>
      </c>
      <c r="I40" s="136">
        <f>'Inläsning RR'!W118</f>
        <v>0</v>
      </c>
      <c r="J40" s="136">
        <f>'Inläsning RR'!X118</f>
        <v>0</v>
      </c>
      <c r="K40" s="136">
        <f>'Inläsning RR'!Y118</f>
        <v>0</v>
      </c>
      <c r="L40" s="136">
        <f>'Inläsning RR'!Z118</f>
        <v>0</v>
      </c>
      <c r="M40" s="136">
        <f>'Inläsning RR'!AA118</f>
        <v>0</v>
      </c>
      <c r="N40" s="136">
        <f>'Inläsning RR'!AB118</f>
        <v>0</v>
      </c>
    </row>
    <row r="41" spans="1:14" ht="15.75" thickBot="1" x14ac:dyDescent="0.3">
      <c r="C41" s="11"/>
      <c r="D41" s="11"/>
      <c r="E41" s="61"/>
      <c r="F41" s="11"/>
      <c r="G41" s="11"/>
      <c r="H41" s="11"/>
      <c r="I41" s="11"/>
      <c r="J41" s="11"/>
      <c r="K41" s="11"/>
      <c r="L41" s="11"/>
      <c r="M41" s="11"/>
      <c r="N41" s="11"/>
    </row>
    <row r="42" spans="1:14" x14ac:dyDescent="0.25">
      <c r="A42" s="17" t="s">
        <v>214</v>
      </c>
      <c r="B42" s="17"/>
      <c r="C42" s="6">
        <f>+IFERROR(VLOOKUP($A42,'Inläsning RR'!$B$1:$AB$156,C$1,FALSE),0)</f>
        <v>0</v>
      </c>
      <c r="D42" s="6">
        <f>+IFERROR(VLOOKUP($A42,'Inläsning RR'!$B$1:$AB$156,D$1,FALSE),0)</f>
        <v>0</v>
      </c>
      <c r="E42" s="56">
        <f>+IFERROR(VLOOKUP($A42,'Inläsning RR'!$B$1:$AB$156,E$1,FALSE),0)</f>
        <v>0</v>
      </c>
      <c r="F42" s="6">
        <f>+IFERROR(VLOOKUP($A42,'Inläsning RR'!$B$1:$AB$156,F$1,FALSE),0)</f>
        <v>0</v>
      </c>
      <c r="G42" s="6">
        <f>+IFERROR(VLOOKUP($A42,'Inläsning RR'!$B$1:$AB$156,G$1,FALSE),0)</f>
        <v>0</v>
      </c>
      <c r="H42" s="6">
        <f>+IFERROR(VLOOKUP($A42,'Inläsning RR'!$B$1:$AB$156,H$1,FALSE),0)</f>
        <v>0</v>
      </c>
      <c r="I42" s="6">
        <f>+IFERROR(VLOOKUP($A42,'Inläsning RR'!$B$1:$AB$156,I$1,FALSE),0)</f>
        <v>0</v>
      </c>
      <c r="J42" s="6">
        <f>+IFERROR(VLOOKUP($A42,'Inläsning RR'!$B$1:$AB$156,J$1,FALSE),0)</f>
        <v>0</v>
      </c>
      <c r="K42" s="6">
        <f>+IFERROR(VLOOKUP($A42,'Inläsning RR'!$B$1:$AB$156,K$1,FALSE),0)</f>
        <v>0</v>
      </c>
      <c r="L42" s="6">
        <f>+IFERROR(VLOOKUP($A42,'Inläsning RR'!$B$1:$AB$156,L$1,FALSE),0)</f>
        <v>0</v>
      </c>
      <c r="M42" s="6">
        <f>+IFERROR(VLOOKUP($A42,'Inläsning RR'!$B$1:$AB$156,M$1,FALSE),0)</f>
        <v>0</v>
      </c>
      <c r="N42" s="6">
        <f>+IFERROR(VLOOKUP($A42,'Inläsning RR'!$B$1:$AB$156,N$1,FALSE),0)</f>
        <v>0</v>
      </c>
    </row>
    <row r="43" spans="1:14" ht="15.75" thickBot="1" x14ac:dyDescent="0.3">
      <c r="A43" s="13" t="s">
        <v>215</v>
      </c>
      <c r="B43" s="13"/>
      <c r="C43" s="9">
        <f>SUM(C42)</f>
        <v>0</v>
      </c>
      <c r="D43" s="9">
        <f t="shared" ref="D43:N43" si="16">SUM(D42)</f>
        <v>0</v>
      </c>
      <c r="E43" s="59">
        <f t="shared" ref="E43" si="17">SUM(E42)</f>
        <v>0</v>
      </c>
      <c r="F43" s="9">
        <f t="shared" si="16"/>
        <v>0</v>
      </c>
      <c r="G43" s="9">
        <f t="shared" si="16"/>
        <v>0</v>
      </c>
      <c r="H43" s="9">
        <f t="shared" si="16"/>
        <v>0</v>
      </c>
      <c r="I43" s="9">
        <f t="shared" si="16"/>
        <v>0</v>
      </c>
      <c r="J43" s="9">
        <f t="shared" si="16"/>
        <v>0</v>
      </c>
      <c r="K43" s="9">
        <f t="shared" si="16"/>
        <v>0</v>
      </c>
      <c r="L43" s="9">
        <f t="shared" si="16"/>
        <v>0</v>
      </c>
      <c r="M43" s="9">
        <f t="shared" si="16"/>
        <v>0</v>
      </c>
      <c r="N43" s="9">
        <f t="shared" si="16"/>
        <v>0</v>
      </c>
    </row>
    <row r="44" spans="1:14" ht="15.75" thickTop="1" x14ac:dyDescent="0.25">
      <c r="C44" s="11"/>
      <c r="D44" s="11"/>
      <c r="E44" s="61"/>
      <c r="F44" s="11"/>
      <c r="G44" s="11"/>
      <c r="H44" s="11"/>
      <c r="I44" s="11"/>
      <c r="J44" s="11"/>
      <c r="K44" s="11"/>
      <c r="L44" s="11"/>
      <c r="M44" s="11"/>
      <c r="N44" s="11"/>
    </row>
    <row r="45" spans="1:14" ht="15.75" thickBot="1" x14ac:dyDescent="0.3">
      <c r="A45" s="13" t="s">
        <v>216</v>
      </c>
      <c r="B45" s="13"/>
      <c r="C45" s="18">
        <f>C38+C40+C43</f>
        <v>0</v>
      </c>
      <c r="D45" s="18">
        <f t="shared" ref="D45:N45" si="18">D38+D40+D43</f>
        <v>0</v>
      </c>
      <c r="E45" s="67">
        <f t="shared" ref="E45" si="19">E38+E40+E43</f>
        <v>0</v>
      </c>
      <c r="F45" s="18">
        <f t="shared" si="18"/>
        <v>0</v>
      </c>
      <c r="G45" s="18">
        <f t="shared" si="18"/>
        <v>0</v>
      </c>
      <c r="H45" s="18">
        <f t="shared" si="18"/>
        <v>0</v>
      </c>
      <c r="I45" s="18">
        <f t="shared" si="18"/>
        <v>0</v>
      </c>
      <c r="J45" s="18">
        <f t="shared" si="18"/>
        <v>0</v>
      </c>
      <c r="K45" s="18">
        <f t="shared" si="18"/>
        <v>0</v>
      </c>
      <c r="L45" s="18">
        <f t="shared" si="18"/>
        <v>0</v>
      </c>
      <c r="M45" s="18">
        <f t="shared" si="18"/>
        <v>0</v>
      </c>
      <c r="N45" s="18">
        <f t="shared" si="18"/>
        <v>0</v>
      </c>
    </row>
    <row r="46" spans="1:14" ht="15.75" thickTop="1" x14ac:dyDescent="0.25"/>
    <row r="47" spans="1:14" x14ac:dyDescent="0.25">
      <c r="C47" s="11"/>
      <c r="D47" s="11"/>
      <c r="E47" s="11"/>
    </row>
    <row r="48" spans="1:14" x14ac:dyDescent="0.25">
      <c r="C48" s="11"/>
      <c r="D48" s="11"/>
      <c r="E48" s="11"/>
    </row>
    <row r="49" spans="3:5" x14ac:dyDescent="0.25">
      <c r="C49" s="11"/>
      <c r="D49" s="11"/>
      <c r="E49" s="11"/>
    </row>
  </sheetData>
  <pageMargins left="0.70866141732283472" right="0.70866141732283472" top="0.74803149606299213" bottom="0.74803149606299213" header="0.31496062992125984" footer="0.31496062992125984"/>
  <pageSetup paperSize="9" scale="46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129"/>
  <sheetViews>
    <sheetView workbookViewId="0">
      <pane xSplit="3" ySplit="3" topLeftCell="D104" activePane="bottomRight" state="frozen"/>
      <selection pane="topRight" activeCell="C1" sqref="C1"/>
      <selection pane="bottomLeft" activeCell="A4" sqref="A4"/>
      <selection pane="bottomRight" activeCell="A41" sqref="A41"/>
    </sheetView>
  </sheetViews>
  <sheetFormatPr defaultRowHeight="15" x14ac:dyDescent="0.25"/>
  <cols>
    <col min="1" max="1" width="5" customWidth="1"/>
    <col min="2" max="2" width="61.85546875" customWidth="1"/>
    <col min="4" max="4" width="9.85546875" bestFit="1" customWidth="1"/>
    <col min="7" max="7" width="9.85546875" bestFit="1" customWidth="1"/>
    <col min="12" max="12" width="10.7109375" customWidth="1"/>
    <col min="13" max="14" width="10.5703125" customWidth="1"/>
    <col min="15" max="15" width="10.7109375" customWidth="1"/>
  </cols>
  <sheetData>
    <row r="1" spans="1:29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x14ac:dyDescent="0.25">
      <c r="A3" s="83"/>
      <c r="B3" s="83"/>
      <c r="C3" s="83"/>
      <c r="D3" s="83" t="s">
        <v>18</v>
      </c>
      <c r="E3" s="83" t="s">
        <v>19</v>
      </c>
      <c r="F3" s="83" t="s">
        <v>8</v>
      </c>
      <c r="G3" s="83" t="s">
        <v>9</v>
      </c>
      <c r="H3" s="83" t="s">
        <v>10</v>
      </c>
      <c r="I3" s="83" t="s">
        <v>11</v>
      </c>
      <c r="J3" s="83" t="s">
        <v>12</v>
      </c>
      <c r="K3" s="83" t="s">
        <v>20</v>
      </c>
      <c r="L3" s="83" t="s">
        <v>21</v>
      </c>
      <c r="M3" s="83" t="s">
        <v>22</v>
      </c>
      <c r="N3" s="83" t="s">
        <v>23</v>
      </c>
      <c r="O3" s="83" t="s">
        <v>24</v>
      </c>
      <c r="P3" s="83"/>
      <c r="Q3" s="83" t="s">
        <v>18</v>
      </c>
      <c r="R3" s="83" t="s">
        <v>19</v>
      </c>
      <c r="S3" s="83" t="s">
        <v>8</v>
      </c>
      <c r="T3" s="83" t="s">
        <v>9</v>
      </c>
      <c r="U3" s="83" t="s">
        <v>10</v>
      </c>
      <c r="V3" s="83" t="s">
        <v>11</v>
      </c>
      <c r="W3" s="83" t="s">
        <v>12</v>
      </c>
      <c r="X3" s="83" t="s">
        <v>20</v>
      </c>
      <c r="Y3" s="83" t="s">
        <v>21</v>
      </c>
      <c r="Z3" s="83" t="s">
        <v>22</v>
      </c>
      <c r="AA3" s="83" t="s">
        <v>23</v>
      </c>
      <c r="AB3" s="83" t="s">
        <v>24</v>
      </c>
      <c r="AC3" s="83"/>
    </row>
    <row r="4" spans="1:29" ht="15" customHeight="1" x14ac:dyDescent="0.25">
      <c r="A4" s="83" t="s">
        <v>149</v>
      </c>
      <c r="B4" s="83"/>
      <c r="C4" s="83" t="str">
        <f t="shared" ref="C4:C9" si="0">+LEFT(A4,4)</f>
        <v>3041</v>
      </c>
      <c r="D4" s="83">
        <f>IFERROR(VLOOKUP($A4,#REF!,3,FALSE),0)</f>
        <v>0</v>
      </c>
      <c r="E4" s="83">
        <f>IFERROR(VLOOKUP($A4,#REF!,3,FALSE),0)</f>
        <v>0</v>
      </c>
      <c r="F4" s="83">
        <f>IFERROR(VLOOKUP($A4,#REF!,3,FALSE),0)</f>
        <v>0</v>
      </c>
      <c r="G4" s="83">
        <f>IFERROR(VLOOKUP($A4,'RR1801'!$A$4:$D$121,3,FALSE),0)</f>
        <v>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5" customHeight="1" x14ac:dyDescent="0.25">
      <c r="A5" s="83" t="s">
        <v>150</v>
      </c>
      <c r="B5" s="83"/>
      <c r="C5" s="83" t="str">
        <f t="shared" si="0"/>
        <v>3051</v>
      </c>
      <c r="D5" s="83">
        <f>IFERROR(VLOOKUP($A5,#REF!,3,FALSE),0)</f>
        <v>0</v>
      </c>
      <c r="E5" s="83">
        <f>IFERROR(VLOOKUP($A5,#REF!,3,FALSE),0)</f>
        <v>0</v>
      </c>
      <c r="F5" s="83">
        <f>IFERROR(VLOOKUP($A5,#REF!,3,FALSE),0)</f>
        <v>0</v>
      </c>
      <c r="G5" s="83">
        <f>IFERROR(VLOOKUP($A5,'RR1801'!$A$4:$D$121,3,FALSE),0)</f>
        <v>0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ht="15" customHeight="1" x14ac:dyDescent="0.25">
      <c r="A6" s="83" t="s">
        <v>147</v>
      </c>
      <c r="B6" s="83"/>
      <c r="C6" s="83" t="str">
        <f t="shared" si="0"/>
        <v>3055</v>
      </c>
      <c r="D6" s="83">
        <f>IFERROR(VLOOKUP($A6,#REF!,3,FALSE),0)</f>
        <v>0</v>
      </c>
      <c r="E6" s="83">
        <f>IFERROR(VLOOKUP($A6,#REF!,3,FALSE),0)</f>
        <v>0</v>
      </c>
      <c r="F6" s="83">
        <f>IFERROR(VLOOKUP($A6,#REF!,3,FALSE),0)</f>
        <v>0</v>
      </c>
      <c r="G6" s="83">
        <f>IFERROR(VLOOKUP($A6,'RR1801'!$A$4:$D$121,3,FALSE),0)</f>
        <v>0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</row>
    <row r="7" spans="1:29" x14ac:dyDescent="0.25">
      <c r="A7" s="83" t="s">
        <v>29</v>
      </c>
      <c r="B7" s="83"/>
      <c r="C7" s="83" t="str">
        <f t="shared" si="0"/>
        <v>3056</v>
      </c>
      <c r="D7" s="83">
        <f>IFERROR(VLOOKUP($A7,#REF!,3,FALSE),0)</f>
        <v>0</v>
      </c>
      <c r="E7" s="83">
        <f>IFERROR(VLOOKUP($A7,#REF!,3,FALSE),0)</f>
        <v>0</v>
      </c>
      <c r="F7" s="83">
        <f>IFERROR(VLOOKUP($A7,#REF!,3,FALSE),0)</f>
        <v>0</v>
      </c>
      <c r="G7" s="83">
        <f>IFERROR(VLOOKUP($A7,'RR1801'!$A$4:$D$121,3,FALSE),0)</f>
        <v>0</v>
      </c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</row>
    <row r="8" spans="1:29" x14ac:dyDescent="0.25">
      <c r="A8" s="83" t="s">
        <v>148</v>
      </c>
      <c r="B8" s="83"/>
      <c r="C8" s="83" t="str">
        <f t="shared" si="0"/>
        <v>3058</v>
      </c>
      <c r="D8" s="83">
        <f>IFERROR(VLOOKUP($A8,#REF!,3,FALSE),0)</f>
        <v>0</v>
      </c>
      <c r="E8" s="83">
        <f>IFERROR(VLOOKUP($A8,#REF!,3,FALSE),0)</f>
        <v>0</v>
      </c>
      <c r="F8" s="83">
        <f>IFERROR(VLOOKUP($A8,#REF!,3,FALSE),0)</f>
        <v>0</v>
      </c>
      <c r="G8" s="83">
        <f>IFERROR(VLOOKUP($A8,'RR1801'!$A$4:$D$121,3,FALSE),0)</f>
        <v>0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x14ac:dyDescent="0.25">
      <c r="A9" s="83" t="s">
        <v>163</v>
      </c>
      <c r="B9" s="83"/>
      <c r="C9" s="83" t="str">
        <f t="shared" si="0"/>
        <v>3550</v>
      </c>
      <c r="D9" s="83">
        <f>IFERROR(VLOOKUP($A9,#REF!,3,FALSE),0)</f>
        <v>0</v>
      </c>
      <c r="E9" s="83">
        <f>IFERROR(VLOOKUP($A9,#REF!,3,FALSE),0)</f>
        <v>0</v>
      </c>
      <c r="F9" s="83">
        <f>IFERROR(VLOOKUP($A9,#REF!,3,FALSE),0)</f>
        <v>0</v>
      </c>
      <c r="G9" s="83">
        <f>IFERROR(VLOOKUP($A9,'RR1801'!$A$4:$D$121,3,FALSE),0)</f>
        <v>0</v>
      </c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3"/>
      <c r="AB9" s="83"/>
      <c r="AC9" s="83"/>
    </row>
    <row r="10" spans="1:29" x14ac:dyDescent="0.25">
      <c r="A10" s="83"/>
      <c r="B10" s="53" t="s">
        <v>172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>
        <f>+SUM(D4:D9)</f>
        <v>0</v>
      </c>
      <c r="R10" s="83">
        <f t="shared" ref="R10:AB10" si="1">+SUM(E4:E9)</f>
        <v>0</v>
      </c>
      <c r="S10" s="83">
        <f t="shared" si="1"/>
        <v>0</v>
      </c>
      <c r="T10" s="83">
        <f t="shared" si="1"/>
        <v>0</v>
      </c>
      <c r="U10" s="83">
        <f t="shared" si="1"/>
        <v>0</v>
      </c>
      <c r="V10" s="83">
        <f t="shared" si="1"/>
        <v>0</v>
      </c>
      <c r="W10" s="83">
        <f t="shared" si="1"/>
        <v>0</v>
      </c>
      <c r="X10" s="83">
        <f t="shared" si="1"/>
        <v>0</v>
      </c>
      <c r="Y10" s="83">
        <f t="shared" si="1"/>
        <v>0</v>
      </c>
      <c r="Z10" s="83">
        <f t="shared" si="1"/>
        <v>0</v>
      </c>
      <c r="AA10" s="83">
        <f t="shared" si="1"/>
        <v>0</v>
      </c>
      <c r="AB10" s="83">
        <f t="shared" si="1"/>
        <v>0</v>
      </c>
      <c r="AC10" s="83"/>
    </row>
    <row r="11" spans="1:29" x14ac:dyDescent="0.25">
      <c r="A11" s="83"/>
      <c r="B11" s="83"/>
      <c r="C11" s="83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29" x14ac:dyDescent="0.25">
      <c r="A12" s="83" t="s">
        <v>30</v>
      </c>
      <c r="B12" s="83"/>
      <c r="C12" s="83" t="str">
        <f>+LEFT(A12,4)</f>
        <v>3740</v>
      </c>
      <c r="D12" s="83">
        <f>IFERROR(VLOOKUP($A12,#REF!,3,FALSE),0)</f>
        <v>0</v>
      </c>
      <c r="E12" s="83">
        <f>IFERROR(VLOOKUP($A12,#REF!,3,FALSE),0)</f>
        <v>0</v>
      </c>
      <c r="F12" s="83">
        <f>IFERROR(VLOOKUP($A12,#REF!,3,FALSE),0)</f>
        <v>0</v>
      </c>
      <c r="G12" s="83">
        <f>IFERROR(VLOOKUP($A12,'RR1801'!$A$4:$D$121,3,FALSE),0)</f>
        <v>0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</row>
    <row r="13" spans="1:29" x14ac:dyDescent="0.25">
      <c r="A13" s="83" t="s">
        <v>168</v>
      </c>
      <c r="B13" s="83"/>
      <c r="C13" s="83" t="str">
        <f>+LEFT(A13,4)</f>
        <v>3910</v>
      </c>
      <c r="D13" s="83">
        <f>IFERROR(VLOOKUP($A13,#REF!,3,FALSE),0)</f>
        <v>0</v>
      </c>
      <c r="E13" s="83">
        <f>IFERROR(VLOOKUP($A13,#REF!,3,FALSE),0)</f>
        <v>0</v>
      </c>
      <c r="F13" s="83">
        <f>IFERROR(VLOOKUP($A13,#REF!,3,FALSE),0)</f>
        <v>0</v>
      </c>
      <c r="G13" s="83">
        <f>IFERROR(VLOOKUP($A13,'RR1801'!$A$4:$D$121,3,FALSE),0)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x14ac:dyDescent="0.25">
      <c r="A14" s="83" t="s">
        <v>31</v>
      </c>
      <c r="B14" s="83"/>
      <c r="C14" s="83" t="str">
        <f>+LEFT(A14,4)</f>
        <v>3960</v>
      </c>
      <c r="D14" s="83">
        <f>IFERROR(VLOOKUP($A14,#REF!,3,FALSE),0)</f>
        <v>0</v>
      </c>
      <c r="E14" s="83">
        <f>IFERROR(VLOOKUP($A14,#REF!,3,FALSE),0)</f>
        <v>0</v>
      </c>
      <c r="F14" s="83">
        <f>IFERROR(VLOOKUP($A14,#REF!,3,FALSE),0)</f>
        <v>0</v>
      </c>
      <c r="G14" s="83">
        <f>IFERROR(VLOOKUP($A14,'RR1801'!$A$4:$D$121,3,FALSE),0)</f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x14ac:dyDescent="0.25">
      <c r="A15" s="83" t="s">
        <v>169</v>
      </c>
      <c r="B15" s="83"/>
      <c r="C15" s="83" t="str">
        <f>+LEFT(A15,4)</f>
        <v>3990</v>
      </c>
      <c r="D15" s="83">
        <f>IFERROR(VLOOKUP($A15,#REF!,3,FALSE),0)</f>
        <v>0</v>
      </c>
      <c r="E15" s="83">
        <f>IFERROR(VLOOKUP($A15,#REF!,3,FALSE),0)</f>
        <v>0</v>
      </c>
      <c r="F15" s="83">
        <f>IFERROR(VLOOKUP($A15,#REF!,3,FALSE),0)</f>
        <v>0</v>
      </c>
      <c r="G15" s="83">
        <f>IFERROR(VLOOKUP($A15,'RR1801'!$A$4:$D$121,3,FALSE),0)</f>
        <v>0</v>
      </c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</row>
    <row r="16" spans="1:29" x14ac:dyDescent="0.25">
      <c r="A16" s="83"/>
      <c r="B16" s="53" t="s">
        <v>173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>
        <f>+SUM(D12:D15)</f>
        <v>0</v>
      </c>
      <c r="R16" s="83">
        <f t="shared" ref="R16:AB16" si="2">+SUM(E12:E15)</f>
        <v>0</v>
      </c>
      <c r="S16" s="83">
        <f t="shared" si="2"/>
        <v>0</v>
      </c>
      <c r="T16" s="83">
        <f t="shared" si="2"/>
        <v>0</v>
      </c>
      <c r="U16" s="83">
        <f t="shared" si="2"/>
        <v>0</v>
      </c>
      <c r="V16" s="83">
        <f t="shared" si="2"/>
        <v>0</v>
      </c>
      <c r="W16" s="83">
        <f t="shared" si="2"/>
        <v>0</v>
      </c>
      <c r="X16" s="83">
        <f t="shared" si="2"/>
        <v>0</v>
      </c>
      <c r="Y16" s="83">
        <f t="shared" si="2"/>
        <v>0</v>
      </c>
      <c r="Z16" s="83">
        <f t="shared" si="2"/>
        <v>0</v>
      </c>
      <c r="AA16" s="83">
        <f t="shared" si="2"/>
        <v>0</v>
      </c>
      <c r="AB16" s="83">
        <f t="shared" si="2"/>
        <v>0</v>
      </c>
      <c r="AC16" s="83"/>
    </row>
    <row r="17" spans="1:29" x14ac:dyDescent="0.25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x14ac:dyDescent="0.25">
      <c r="A18" s="83" t="s">
        <v>36</v>
      </c>
      <c r="B18" s="83"/>
      <c r="C18" s="83" t="str">
        <f>+LEFT(A18,4)</f>
        <v>4010</v>
      </c>
      <c r="D18" s="83">
        <f>IFERROR(VLOOKUP($A18,#REF!,3,FALSE),0)</f>
        <v>0</v>
      </c>
      <c r="E18" s="83">
        <f>IFERROR(VLOOKUP($A18,#REF!,3,FALSE),0)</f>
        <v>0</v>
      </c>
      <c r="F18" s="83">
        <f>IFERROR(VLOOKUP($A18,#REF!,3,FALSE),0)</f>
        <v>0</v>
      </c>
      <c r="G18" s="83">
        <f>IFERROR(VLOOKUP($A18,'RR1801'!$A$4:$D$121,3,FALSE),0)</f>
        <v>0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x14ac:dyDescent="0.25">
      <c r="A19" s="83" t="s">
        <v>152</v>
      </c>
      <c r="B19" s="83"/>
      <c r="C19" s="83" t="str">
        <f>+LEFT(A19,4)</f>
        <v>4990</v>
      </c>
      <c r="D19" s="83">
        <f>IFERROR(VLOOKUP($A19,#REF!,3,FALSE),0)</f>
        <v>0</v>
      </c>
      <c r="E19" s="83">
        <f>IFERROR(VLOOKUP($A19,#REF!,3,FALSE),0)</f>
        <v>0</v>
      </c>
      <c r="F19" s="83">
        <f>IFERROR(VLOOKUP($A19,#REF!,3,FALSE),0)</f>
        <v>0</v>
      </c>
      <c r="G19" s="83">
        <f>IFERROR(VLOOKUP($A19,'RR1801'!$A$4:$D$121,3,FALSE),0)</f>
        <v>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x14ac:dyDescent="0.25">
      <c r="A20" s="83"/>
      <c r="B20" s="62" t="s">
        <v>175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>
        <f t="shared" ref="Q20:AB20" si="3">+SUM(D18:D19)</f>
        <v>0</v>
      </c>
      <c r="R20" s="83">
        <f t="shared" si="3"/>
        <v>0</v>
      </c>
      <c r="S20" s="83">
        <f t="shared" si="3"/>
        <v>0</v>
      </c>
      <c r="T20" s="83">
        <f t="shared" si="3"/>
        <v>0</v>
      </c>
      <c r="U20" s="83">
        <f t="shared" si="3"/>
        <v>0</v>
      </c>
      <c r="V20" s="83">
        <f t="shared" si="3"/>
        <v>0</v>
      </c>
      <c r="W20" s="83">
        <f t="shared" si="3"/>
        <v>0</v>
      </c>
      <c r="X20" s="83">
        <f t="shared" si="3"/>
        <v>0</v>
      </c>
      <c r="Y20" s="83">
        <f t="shared" si="3"/>
        <v>0</v>
      </c>
      <c r="Z20" s="83">
        <f t="shared" si="3"/>
        <v>0</v>
      </c>
      <c r="AA20" s="83">
        <f t="shared" si="3"/>
        <v>0</v>
      </c>
      <c r="AB20" s="83">
        <f t="shared" si="3"/>
        <v>0</v>
      </c>
      <c r="AC20" s="83"/>
    </row>
    <row r="21" spans="1:29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x14ac:dyDescent="0.25">
      <c r="A22" s="83" t="s">
        <v>45</v>
      </c>
      <c r="B22" s="83"/>
      <c r="C22" s="83" t="str">
        <f>+LEFT(A22,4)</f>
        <v>5460</v>
      </c>
      <c r="D22" s="83">
        <f>IFERROR(VLOOKUP($A22,#REF!,3,FALSE),0)</f>
        <v>0</v>
      </c>
      <c r="E22" s="83">
        <f>IFERROR(VLOOKUP($A22,#REF!,3,FALSE),0)</f>
        <v>0</v>
      </c>
      <c r="F22" s="83">
        <f>IFERROR(VLOOKUP($A22,#REF!,3,FALSE),0)</f>
        <v>0</v>
      </c>
      <c r="G22" s="83">
        <f>IFERROR(VLOOKUP($A22,'RR1801'!$A$4:$D$121,3,FALSE),0)</f>
        <v>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x14ac:dyDescent="0.25">
      <c r="A23" s="83"/>
      <c r="B23" s="62" t="s">
        <v>176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>
        <f>+SUM(D22)</f>
        <v>0</v>
      </c>
      <c r="R23" s="83">
        <f t="shared" ref="R23:AB23" si="4">+SUM(E22)</f>
        <v>0</v>
      </c>
      <c r="S23" s="83">
        <f t="shared" si="4"/>
        <v>0</v>
      </c>
      <c r="T23" s="83">
        <f t="shared" si="4"/>
        <v>0</v>
      </c>
      <c r="U23" s="83">
        <f t="shared" si="4"/>
        <v>0</v>
      </c>
      <c r="V23" s="83">
        <f t="shared" si="4"/>
        <v>0</v>
      </c>
      <c r="W23" s="83">
        <f t="shared" si="4"/>
        <v>0</v>
      </c>
      <c r="X23" s="83">
        <f t="shared" si="4"/>
        <v>0</v>
      </c>
      <c r="Y23" s="83">
        <f t="shared" si="4"/>
        <v>0</v>
      </c>
      <c r="Z23" s="83">
        <f t="shared" si="4"/>
        <v>0</v>
      </c>
      <c r="AA23" s="83">
        <f t="shared" si="4"/>
        <v>0</v>
      </c>
      <c r="AB23" s="83">
        <f t="shared" si="4"/>
        <v>0</v>
      </c>
      <c r="AC23" s="83"/>
    </row>
    <row r="24" spans="1:29" x14ac:dyDescent="0.25">
      <c r="A24" s="83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x14ac:dyDescent="0.25">
      <c r="A25" s="83" t="s">
        <v>39</v>
      </c>
      <c r="B25" s="83"/>
      <c r="C25" s="83" t="str">
        <f>+LEFT(A25,4)</f>
        <v>5010</v>
      </c>
      <c r="D25" s="83">
        <f>IFERROR(VLOOKUP($A25,#REF!,3,FALSE),0)</f>
        <v>0</v>
      </c>
      <c r="E25" s="83">
        <f>IFERROR(VLOOKUP($A25,#REF!,3,FALSE),0)</f>
        <v>0</v>
      </c>
      <c r="F25" s="83">
        <f>IFERROR(VLOOKUP($A25,#REF!,3,FALSE),0)</f>
        <v>0</v>
      </c>
      <c r="G25" s="83">
        <f>IFERROR(VLOOKUP($A25,'RR1801'!$A$4:$D$121,3,FALSE),0)</f>
        <v>0</v>
      </c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</row>
    <row r="26" spans="1:29" x14ac:dyDescent="0.25">
      <c r="A26" s="83"/>
      <c r="B26" s="66" t="s">
        <v>177</v>
      </c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>
        <f>+SUM(D25)</f>
        <v>0</v>
      </c>
      <c r="R26" s="83">
        <f t="shared" ref="R26:AB26" si="5">+SUM(E25)</f>
        <v>0</v>
      </c>
      <c r="S26" s="83">
        <f t="shared" si="5"/>
        <v>0</v>
      </c>
      <c r="T26" s="83">
        <f t="shared" si="5"/>
        <v>0</v>
      </c>
      <c r="U26" s="83">
        <f t="shared" si="5"/>
        <v>0</v>
      </c>
      <c r="V26" s="83">
        <f t="shared" si="5"/>
        <v>0</v>
      </c>
      <c r="W26" s="83">
        <f t="shared" si="5"/>
        <v>0</v>
      </c>
      <c r="X26" s="83">
        <f t="shared" si="5"/>
        <v>0</v>
      </c>
      <c r="Y26" s="83">
        <f t="shared" si="5"/>
        <v>0</v>
      </c>
      <c r="Z26" s="83">
        <f t="shared" si="5"/>
        <v>0</v>
      </c>
      <c r="AA26" s="83">
        <f t="shared" si="5"/>
        <v>0</v>
      </c>
      <c r="AB26" s="83">
        <f t="shared" si="5"/>
        <v>0</v>
      </c>
      <c r="AC26" s="83"/>
    </row>
    <row r="27" spans="1:29" x14ac:dyDescent="0.25">
      <c r="A27" s="83"/>
      <c r="B27" s="83"/>
      <c r="C27" s="83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x14ac:dyDescent="0.25">
      <c r="A28" s="83" t="s">
        <v>40</v>
      </c>
      <c r="B28" s="83"/>
      <c r="C28" s="83" t="str">
        <f>+LEFT(A28,4)</f>
        <v>5020</v>
      </c>
      <c r="D28" s="83">
        <f>IFERROR(VLOOKUP($A28,#REF!,3,FALSE),0)</f>
        <v>0</v>
      </c>
      <c r="E28" s="83">
        <f>IFERROR(VLOOKUP($A28,#REF!,3,FALSE),0)</f>
        <v>0</v>
      </c>
      <c r="F28" s="83">
        <f>IFERROR(VLOOKUP($A28,#REF!,3,FALSE),0)</f>
        <v>0</v>
      </c>
      <c r="G28" s="83">
        <f>IFERROR(VLOOKUP($A28,'RR1801'!$A$4:$D$121,3,FALSE),0)</f>
        <v>0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5" customHeight="1" x14ac:dyDescent="0.25">
      <c r="A29" s="83" t="s">
        <v>180</v>
      </c>
      <c r="B29" s="83"/>
      <c r="C29" s="83" t="str">
        <f>+LEFT(A29,4)</f>
        <v>5130</v>
      </c>
      <c r="D29" s="83">
        <f>IFERROR(VLOOKUP($A29,#REF!,3,FALSE),0)</f>
        <v>0</v>
      </c>
      <c r="E29" s="83">
        <f>IFERROR(VLOOKUP($A29,#REF!,3,FALSE),0)</f>
        <v>0</v>
      </c>
      <c r="F29" s="83">
        <f>IFERROR(VLOOKUP($A29,#REF!,3,FALSE),0)</f>
        <v>0</v>
      </c>
      <c r="G29" s="83">
        <f>IFERROR(VLOOKUP($A29,'RR1801'!$A$4:$D$121,3,FALSE),0)</f>
        <v>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x14ac:dyDescent="0.25">
      <c r="A30" s="83"/>
      <c r="B30" s="66" t="s">
        <v>178</v>
      </c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>
        <f t="shared" ref="Q30" si="6">+SUM(D28:D29)</f>
        <v>0</v>
      </c>
      <c r="R30" s="83">
        <f t="shared" ref="R30" si="7">+SUM(E28:E29)</f>
        <v>0</v>
      </c>
      <c r="S30" s="83">
        <f t="shared" ref="S30:AB30" si="8">+SUM(F28:F29)</f>
        <v>0</v>
      </c>
      <c r="T30" s="83">
        <f t="shared" si="8"/>
        <v>0</v>
      </c>
      <c r="U30" s="83">
        <f t="shared" si="8"/>
        <v>0</v>
      </c>
      <c r="V30" s="83">
        <f t="shared" si="8"/>
        <v>0</v>
      </c>
      <c r="W30" s="83">
        <f t="shared" si="8"/>
        <v>0</v>
      </c>
      <c r="X30" s="83">
        <f t="shared" si="8"/>
        <v>0</v>
      </c>
      <c r="Y30" s="83">
        <f t="shared" si="8"/>
        <v>0</v>
      </c>
      <c r="Z30" s="83">
        <f t="shared" si="8"/>
        <v>0</v>
      </c>
      <c r="AA30" s="83">
        <f t="shared" si="8"/>
        <v>0</v>
      </c>
      <c r="AB30" s="83">
        <f t="shared" si="8"/>
        <v>0</v>
      </c>
      <c r="AC30" s="83"/>
    </row>
    <row r="31" spans="1:29" x14ac:dyDescent="0.25">
      <c r="A31" s="83"/>
      <c r="B31" s="83"/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3"/>
      <c r="AC31" s="83"/>
    </row>
    <row r="32" spans="1:29" x14ac:dyDescent="0.25">
      <c r="A32" s="83" t="s">
        <v>41</v>
      </c>
      <c r="B32" s="83"/>
      <c r="C32" s="83" t="str">
        <f>+LEFT(A32,4)</f>
        <v>5060</v>
      </c>
      <c r="D32" s="83">
        <f>IFERROR(VLOOKUP($A32,#REF!,3,FALSE),0)</f>
        <v>0</v>
      </c>
      <c r="E32" s="83">
        <f>IFERROR(VLOOKUP($A32,#REF!,3,FALSE),0)</f>
        <v>0</v>
      </c>
      <c r="F32" s="83">
        <f>IFERROR(VLOOKUP($A32,#REF!,3,FALSE),0)</f>
        <v>0</v>
      </c>
      <c r="G32" s="83">
        <f>IFERROR(VLOOKUP($A32,'RR1801'!$A$4:$D$121,3,FALSE),0)</f>
        <v>0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5" customHeight="1" x14ac:dyDescent="0.25">
      <c r="A33" s="83" t="s">
        <v>132</v>
      </c>
      <c r="B33" s="83"/>
      <c r="C33" s="83" t="str">
        <f>+LEFT(A33,4)</f>
        <v>5090</v>
      </c>
      <c r="D33" s="83">
        <f>IFERROR(VLOOKUP($A33,#REF!,3,FALSE),0)</f>
        <v>0</v>
      </c>
      <c r="E33" s="83">
        <f>IFERROR(VLOOKUP($A33,#REF!,3,FALSE),0)</f>
        <v>0</v>
      </c>
      <c r="F33" s="83">
        <f>IFERROR(VLOOKUP($A33,#REF!,3,FALSE),0)</f>
        <v>0</v>
      </c>
      <c r="G33" s="83">
        <f>IFERROR(VLOOKUP($A33,'RR1801'!$A$4:$D$121,3,FALSE),0)</f>
        <v>0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x14ac:dyDescent="0.25">
      <c r="A34" s="83"/>
      <c r="B34" s="62" t="s">
        <v>179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>
        <f t="shared" ref="Q34" si="9">+SUM(D32:D33)</f>
        <v>0</v>
      </c>
      <c r="R34" s="83">
        <f t="shared" ref="R34" si="10">+SUM(E32:E33)</f>
        <v>0</v>
      </c>
      <c r="S34" s="83">
        <f t="shared" ref="S34:AB34" si="11">+SUM(F32:F33)</f>
        <v>0</v>
      </c>
      <c r="T34" s="83">
        <f t="shared" si="11"/>
        <v>0</v>
      </c>
      <c r="U34" s="83">
        <f t="shared" si="11"/>
        <v>0</v>
      </c>
      <c r="V34" s="83">
        <f t="shared" si="11"/>
        <v>0</v>
      </c>
      <c r="W34" s="83">
        <f t="shared" si="11"/>
        <v>0</v>
      </c>
      <c r="X34" s="83">
        <f t="shared" si="11"/>
        <v>0</v>
      </c>
      <c r="Y34" s="83">
        <f t="shared" si="11"/>
        <v>0</v>
      </c>
      <c r="Z34" s="83">
        <f t="shared" si="11"/>
        <v>0</v>
      </c>
      <c r="AA34" s="83">
        <f t="shared" si="11"/>
        <v>0</v>
      </c>
      <c r="AB34" s="83">
        <f t="shared" si="11"/>
        <v>0</v>
      </c>
      <c r="AC34" s="83"/>
    </row>
    <row r="35" spans="1:29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x14ac:dyDescent="0.25">
      <c r="A36" s="83" t="s">
        <v>170</v>
      </c>
      <c r="B36" s="83"/>
      <c r="C36" s="83" t="str">
        <f>+LEFT(A36,4)</f>
        <v>4013</v>
      </c>
      <c r="D36" s="83">
        <f>IFERROR(VLOOKUP($A36,#REF!,3,FALSE),0)</f>
        <v>0</v>
      </c>
      <c r="E36" s="83">
        <f>IFERROR(VLOOKUP($A36,#REF!,3,FALSE),0)</f>
        <v>0</v>
      </c>
      <c r="F36" s="83">
        <f>IFERROR(VLOOKUP($A36,#REF!,3,FALSE),0)</f>
        <v>0</v>
      </c>
      <c r="G36" s="83">
        <f>IFERROR(VLOOKUP($A36,'RR1801'!$A$4:$D$121,3,FALSE),0)</f>
        <v>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29" s="83" customFormat="1" x14ac:dyDescent="0.25">
      <c r="A37" s="83" t="s">
        <v>325</v>
      </c>
      <c r="C37" s="83" t="str">
        <f t="shared" ref="C37" si="12">+LEFT(A37,4)</f>
        <v>6700</v>
      </c>
      <c r="D37" s="83">
        <f>IFERROR(VLOOKUP($A37,#REF!,3,FALSE),0)</f>
        <v>0</v>
      </c>
      <c r="E37" s="83">
        <f>IFERROR(VLOOKUP($A37,#REF!,3,FALSE),0)</f>
        <v>0</v>
      </c>
      <c r="F37" s="83">
        <f>IFERROR(VLOOKUP($A37,#REF!,3,FALSE),0)</f>
        <v>0</v>
      </c>
      <c r="G37" s="83">
        <f>IFERROR(VLOOKUP($A37,'RR1801'!$A$4:$D$121,3,FALSE),0)</f>
        <v>0</v>
      </c>
    </row>
    <row r="38" spans="1:29" x14ac:dyDescent="0.25">
      <c r="A38" s="83"/>
      <c r="B38" s="66" t="s">
        <v>330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>
        <f>+SUM(D36:D37)</f>
        <v>0</v>
      </c>
      <c r="R38" s="83">
        <f t="shared" ref="R38:AB38" si="13">+SUM(E36:E37)</f>
        <v>0</v>
      </c>
      <c r="S38" s="83">
        <f t="shared" si="13"/>
        <v>0</v>
      </c>
      <c r="T38" s="83">
        <f t="shared" si="13"/>
        <v>0</v>
      </c>
      <c r="U38" s="83">
        <f t="shared" si="13"/>
        <v>0</v>
      </c>
      <c r="V38" s="83">
        <f t="shared" si="13"/>
        <v>0</v>
      </c>
      <c r="W38" s="83">
        <f t="shared" si="13"/>
        <v>0</v>
      </c>
      <c r="X38" s="83">
        <f t="shared" si="13"/>
        <v>0</v>
      </c>
      <c r="Y38" s="83">
        <f t="shared" si="13"/>
        <v>0</v>
      </c>
      <c r="Z38" s="83">
        <f t="shared" si="13"/>
        <v>0</v>
      </c>
      <c r="AA38" s="83">
        <f t="shared" si="13"/>
        <v>0</v>
      </c>
      <c r="AB38" s="83">
        <f t="shared" si="13"/>
        <v>0</v>
      </c>
      <c r="AC38" s="83"/>
    </row>
    <row r="39" spans="1:29" x14ac:dyDescent="0.25">
      <c r="A39" s="83"/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</row>
    <row r="40" spans="1:29" x14ac:dyDescent="0.25">
      <c r="A40" s="83" t="s">
        <v>43</v>
      </c>
      <c r="B40" s="83"/>
      <c r="C40" s="83" t="str">
        <f>+LEFT(A40,4)</f>
        <v>5220</v>
      </c>
      <c r="D40" s="83">
        <f>IFERROR(VLOOKUP($A40,#REF!,3,FALSE),0)</f>
        <v>0</v>
      </c>
      <c r="E40" s="83">
        <f>IFERROR(VLOOKUP($A40,#REF!,3,FALSE),0)</f>
        <v>0</v>
      </c>
      <c r="F40" s="83">
        <f>IFERROR(VLOOKUP($A40,#REF!,3,FALSE),0)</f>
        <v>0</v>
      </c>
      <c r="G40" s="83">
        <f>IFERROR(VLOOKUP($A40,'RR1801'!$A$4:$D$121,3,FALSE),0)</f>
        <v>0</v>
      </c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s="83" customFormat="1" x14ac:dyDescent="0.25">
      <c r="A41" s="83" t="s">
        <v>44</v>
      </c>
      <c r="C41" s="83" t="str">
        <f>+LEFT(A41,4)</f>
        <v>5410</v>
      </c>
      <c r="D41" s="83">
        <f>IFERROR(VLOOKUP($A41,#REF!,3,FALSE),0)</f>
        <v>0</v>
      </c>
      <c r="E41" s="83">
        <f>IFERROR(VLOOKUP($A41,#REF!,3,FALSE),0)</f>
        <v>0</v>
      </c>
      <c r="F41" s="83">
        <f>IFERROR(VLOOKUP($A41,#REF!,3,FALSE),0)</f>
        <v>0</v>
      </c>
      <c r="G41" s="83">
        <f>IFERROR(VLOOKUP($A41,'RR1801'!$A$4:$D$121,3,FALSE),0)</f>
        <v>0</v>
      </c>
    </row>
    <row r="42" spans="1:29" x14ac:dyDescent="0.25">
      <c r="A42" s="83" t="s">
        <v>194</v>
      </c>
      <c r="B42" s="83"/>
      <c r="C42" s="83" t="str">
        <f>+LEFT(A42,4)</f>
        <v>5480</v>
      </c>
      <c r="D42" s="83">
        <f>IFERROR(VLOOKUP($A42,#REF!,3,FALSE),0)</f>
        <v>0</v>
      </c>
      <c r="E42" s="83">
        <f>IFERROR(VLOOKUP($A42,#REF!,3,FALSE),0)</f>
        <v>0</v>
      </c>
      <c r="F42" s="83">
        <f>IFERROR(VLOOKUP($A42,#REF!,3,FALSE),0)</f>
        <v>0</v>
      </c>
      <c r="G42" s="83">
        <f>IFERROR(VLOOKUP($A42,'RR1801'!$A$4:$D$121,3,FALSE),0)</f>
        <v>0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5" customHeight="1" x14ac:dyDescent="0.25">
      <c r="A43" s="472" t="s">
        <v>154</v>
      </c>
      <c r="B43" s="472"/>
      <c r="C43" s="83" t="str">
        <f>+LEFT(A43,4)</f>
        <v>5500</v>
      </c>
      <c r="D43" s="83">
        <f>IFERROR(VLOOKUP($A43,#REF!,3,FALSE),0)</f>
        <v>0</v>
      </c>
      <c r="E43" s="83">
        <f>IFERROR(VLOOKUP($A43,#REF!,3,FALSE),0)</f>
        <v>0</v>
      </c>
      <c r="F43" s="83">
        <f>IFERROR(VLOOKUP($A43,#REF!,3,FALSE),0)</f>
        <v>0</v>
      </c>
      <c r="G43" s="83">
        <f>IFERROR(VLOOKUP($A43,'RR1801'!$A$4:$D$121,3,FALSE),0)</f>
        <v>0</v>
      </c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</row>
    <row r="44" spans="1:29" x14ac:dyDescent="0.25">
      <c r="A44" s="83"/>
      <c r="B44" s="66" t="s">
        <v>183</v>
      </c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>
        <f t="shared" ref="Q44:AB44" si="14">+SUM(D40:D43)</f>
        <v>0</v>
      </c>
      <c r="R44" s="83">
        <f t="shared" si="14"/>
        <v>0</v>
      </c>
      <c r="S44" s="83">
        <f t="shared" si="14"/>
        <v>0</v>
      </c>
      <c r="T44" s="83">
        <f t="shared" si="14"/>
        <v>0</v>
      </c>
      <c r="U44" s="83">
        <f t="shared" si="14"/>
        <v>0</v>
      </c>
      <c r="V44" s="83">
        <f t="shared" si="14"/>
        <v>0</v>
      </c>
      <c r="W44" s="83">
        <f t="shared" si="14"/>
        <v>0</v>
      </c>
      <c r="X44" s="83">
        <f t="shared" si="14"/>
        <v>0</v>
      </c>
      <c r="Y44" s="83">
        <f t="shared" si="14"/>
        <v>0</v>
      </c>
      <c r="Z44" s="83">
        <f t="shared" si="14"/>
        <v>0</v>
      </c>
      <c r="AA44" s="83">
        <f t="shared" si="14"/>
        <v>0</v>
      </c>
      <c r="AB44" s="83">
        <f t="shared" si="14"/>
        <v>0</v>
      </c>
      <c r="AC44" s="83"/>
    </row>
    <row r="45" spans="1:29" x14ac:dyDescent="0.25">
      <c r="A45" s="83"/>
      <c r="B45" s="83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</row>
    <row r="46" spans="1:29" x14ac:dyDescent="0.25">
      <c r="A46" s="83" t="s">
        <v>46</v>
      </c>
      <c r="B46" s="83"/>
      <c r="C46" s="83" t="str">
        <f>+LEFT(A46,4)</f>
        <v>5710</v>
      </c>
      <c r="D46" s="83">
        <f>IFERROR(VLOOKUP($A46,#REF!,3,FALSE),0)</f>
        <v>0</v>
      </c>
      <c r="E46" s="83">
        <f>IFERROR(VLOOKUP($A46,#REF!,3,FALSE),0)</f>
        <v>0</v>
      </c>
      <c r="F46" s="83">
        <f>IFERROR(VLOOKUP($A46,#REF!,3,FALSE),0)</f>
        <v>0</v>
      </c>
      <c r="G46" s="83">
        <f>IFERROR(VLOOKUP($A46,'RR1801'!$A$4:$D$121,3,FALSE),0)</f>
        <v>0</v>
      </c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29" x14ac:dyDescent="0.25">
      <c r="A47" s="83"/>
      <c r="B47" s="66" t="s">
        <v>184</v>
      </c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3"/>
      <c r="N47" s="83"/>
      <c r="O47" s="83"/>
      <c r="P47" s="83"/>
      <c r="Q47" s="83">
        <f>+SUM(D46:D46)</f>
        <v>0</v>
      </c>
      <c r="R47" s="83">
        <f t="shared" ref="R47:AB47" si="15">+SUM(E46:E46)</f>
        <v>0</v>
      </c>
      <c r="S47" s="83">
        <f t="shared" si="15"/>
        <v>0</v>
      </c>
      <c r="T47" s="83">
        <f t="shared" si="15"/>
        <v>0</v>
      </c>
      <c r="U47" s="83">
        <f t="shared" si="15"/>
        <v>0</v>
      </c>
      <c r="V47" s="83">
        <f t="shared" si="15"/>
        <v>0</v>
      </c>
      <c r="W47" s="83">
        <f t="shared" si="15"/>
        <v>0</v>
      </c>
      <c r="X47" s="83">
        <f t="shared" si="15"/>
        <v>0</v>
      </c>
      <c r="Y47" s="83">
        <f t="shared" si="15"/>
        <v>0</v>
      </c>
      <c r="Z47" s="83">
        <f t="shared" si="15"/>
        <v>0</v>
      </c>
      <c r="AA47" s="83">
        <f t="shared" si="15"/>
        <v>0</v>
      </c>
      <c r="AB47" s="83">
        <f t="shared" si="15"/>
        <v>0</v>
      </c>
      <c r="AC47" s="83"/>
    </row>
    <row r="48" spans="1:29" x14ac:dyDescent="0.25">
      <c r="A48" s="83"/>
      <c r="B48" s="83"/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x14ac:dyDescent="0.25">
      <c r="A49" s="83" t="s">
        <v>195</v>
      </c>
      <c r="B49" s="83"/>
      <c r="C49" s="83" t="str">
        <f>+LEFT(A49,4)</f>
        <v>5800</v>
      </c>
      <c r="D49" s="83">
        <f>IFERROR(VLOOKUP($A49,#REF!,3,FALSE),0)</f>
        <v>0</v>
      </c>
      <c r="E49" s="83">
        <f>IFERROR(VLOOKUP($A49,#REF!,3,FALSE),0)</f>
        <v>0</v>
      </c>
      <c r="F49" s="83">
        <f>IFERROR(VLOOKUP($A49,#REF!,3,FALSE),0)</f>
        <v>0</v>
      </c>
      <c r="G49" s="83">
        <f>IFERROR(VLOOKUP($A49,'RR1801'!$A$4:$D$121,3,FALSE),0)</f>
        <v>0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x14ac:dyDescent="0.25">
      <c r="A50" s="83"/>
      <c r="B50" s="62" t="s">
        <v>185</v>
      </c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>
        <f>+SUM(D49:D49)</f>
        <v>0</v>
      </c>
      <c r="R50" s="83">
        <f t="shared" ref="R50:AB50" si="16">+SUM(E49:E49)</f>
        <v>0</v>
      </c>
      <c r="S50" s="83">
        <f t="shared" si="16"/>
        <v>0</v>
      </c>
      <c r="T50" s="83">
        <f t="shared" si="16"/>
        <v>0</v>
      </c>
      <c r="U50" s="83">
        <f t="shared" si="16"/>
        <v>0</v>
      </c>
      <c r="V50" s="83">
        <f t="shared" si="16"/>
        <v>0</v>
      </c>
      <c r="W50" s="83">
        <f t="shared" si="16"/>
        <v>0</v>
      </c>
      <c r="X50" s="83">
        <f t="shared" si="16"/>
        <v>0</v>
      </c>
      <c r="Y50" s="83">
        <f t="shared" si="16"/>
        <v>0</v>
      </c>
      <c r="Z50" s="83">
        <f t="shared" si="16"/>
        <v>0</v>
      </c>
      <c r="AA50" s="83">
        <f t="shared" si="16"/>
        <v>0</v>
      </c>
      <c r="AB50" s="83">
        <f t="shared" si="16"/>
        <v>0</v>
      </c>
      <c r="AC50" s="83"/>
    </row>
    <row r="51" spans="1:29" x14ac:dyDescent="0.25">
      <c r="A51" s="83"/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x14ac:dyDescent="0.25">
      <c r="A52" s="83" t="s">
        <v>130</v>
      </c>
      <c r="B52" s="83"/>
      <c r="C52" s="83" t="str">
        <f>+LEFT(A52,4)</f>
        <v>6071</v>
      </c>
      <c r="D52" s="83">
        <f>IFERROR(VLOOKUP($A52,#REF!,3,FALSE),0)</f>
        <v>0</v>
      </c>
      <c r="E52" s="83">
        <f>IFERROR(VLOOKUP($A52,#REF!,3,FALSE),0)</f>
        <v>0</v>
      </c>
      <c r="F52" s="83">
        <f>IFERROR(VLOOKUP($A52,#REF!,3,FALSE),0)</f>
        <v>0</v>
      </c>
      <c r="G52" s="83">
        <f>IFERROR(VLOOKUP($A52,'RR1801'!$A$4:$D$121,3,FALSE),0)</f>
        <v>0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x14ac:dyDescent="0.25">
      <c r="A53" s="83" t="s">
        <v>47</v>
      </c>
      <c r="B53" s="83"/>
      <c r="C53" s="83" t="str">
        <f t="shared" ref="C53:C89" si="17">+LEFT(A53,4)</f>
        <v>6072</v>
      </c>
      <c r="D53" s="83">
        <f>IFERROR(VLOOKUP($A53,#REF!,3,FALSE),0)</f>
        <v>0</v>
      </c>
      <c r="E53" s="83">
        <f>IFERROR(VLOOKUP($A53,#REF!,3,FALSE),0)</f>
        <v>0</v>
      </c>
      <c r="F53" s="83">
        <f>IFERROR(VLOOKUP($A53,#REF!,3,FALSE),0)</f>
        <v>0</v>
      </c>
      <c r="G53" s="83">
        <f>IFERROR(VLOOKUP($A53,'RR1801'!$A$4:$D$121,3,FALSE),0)</f>
        <v>0</v>
      </c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</row>
    <row r="54" spans="1:29" x14ac:dyDescent="0.25">
      <c r="A54" s="83"/>
      <c r="B54" s="62" t="s">
        <v>186</v>
      </c>
      <c r="C54" s="83" t="str">
        <f t="shared" si="17"/>
        <v/>
      </c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>
        <f>+SUM(D52:D53)</f>
        <v>0</v>
      </c>
      <c r="R54" s="83">
        <f t="shared" ref="R54:AB54" si="18">+SUM(E52:E53)</f>
        <v>0</v>
      </c>
      <c r="S54" s="83">
        <f t="shared" si="18"/>
        <v>0</v>
      </c>
      <c r="T54" s="83">
        <f t="shared" si="18"/>
        <v>0</v>
      </c>
      <c r="U54" s="83">
        <f t="shared" si="18"/>
        <v>0</v>
      </c>
      <c r="V54" s="83">
        <f t="shared" si="18"/>
        <v>0</v>
      </c>
      <c r="W54" s="83">
        <f t="shared" si="18"/>
        <v>0</v>
      </c>
      <c r="X54" s="83">
        <f t="shared" si="18"/>
        <v>0</v>
      </c>
      <c r="Y54" s="83">
        <f t="shared" si="18"/>
        <v>0</v>
      </c>
      <c r="Z54" s="83">
        <f t="shared" si="18"/>
        <v>0</v>
      </c>
      <c r="AA54" s="83">
        <f t="shared" si="18"/>
        <v>0</v>
      </c>
      <c r="AB54" s="83">
        <f t="shared" si="18"/>
        <v>0</v>
      </c>
      <c r="AC54" s="83"/>
    </row>
    <row r="55" spans="1:29" x14ac:dyDescent="0.25">
      <c r="A55" s="83"/>
      <c r="B55" s="83"/>
      <c r="C55" s="83" t="str">
        <f t="shared" si="17"/>
        <v/>
      </c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x14ac:dyDescent="0.25">
      <c r="A56" s="83" t="s">
        <v>193</v>
      </c>
      <c r="B56" s="83"/>
      <c r="C56" s="83" t="str">
        <f t="shared" si="17"/>
        <v>5910</v>
      </c>
      <c r="D56" s="83">
        <f>IFERROR(VLOOKUP($A56,#REF!,3,FALSE),0)</f>
        <v>0</v>
      </c>
      <c r="E56" s="83">
        <f>IFERROR(VLOOKUP($A56,#REF!,3,FALSE),0)</f>
        <v>0</v>
      </c>
      <c r="F56" s="83">
        <f>IFERROR(VLOOKUP($A56,#REF!,3,FALSE),0)</f>
        <v>0</v>
      </c>
      <c r="G56" s="83">
        <f>IFERROR(VLOOKUP($A56,'RR1801'!$A$4:$D$121,3,FALSE),0)</f>
        <v>0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x14ac:dyDescent="0.25">
      <c r="A57" s="83" t="s">
        <v>145</v>
      </c>
      <c r="B57" s="83"/>
      <c r="C57" s="83" t="str">
        <f t="shared" si="17"/>
        <v>5930</v>
      </c>
      <c r="D57" s="83">
        <f>IFERROR(VLOOKUP($A57,#REF!,3,FALSE),0)</f>
        <v>0</v>
      </c>
      <c r="E57" s="83">
        <f>IFERROR(VLOOKUP($A57,#REF!,3,FALSE),0)</f>
        <v>0</v>
      </c>
      <c r="F57" s="83">
        <f>IFERROR(VLOOKUP($A57,#REF!,3,FALSE),0)</f>
        <v>0</v>
      </c>
      <c r="G57" s="83">
        <f>IFERROR(VLOOKUP($A57,'RR1801'!$A$4:$D$121,3,FALSE),0)</f>
        <v>0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x14ac:dyDescent="0.25">
      <c r="A58" s="83" t="s">
        <v>131</v>
      </c>
      <c r="B58" s="83"/>
      <c r="C58" s="83" t="str">
        <f t="shared" si="17"/>
        <v>5940</v>
      </c>
      <c r="D58" s="83">
        <f>IFERROR(VLOOKUP($A58,#REF!,3,FALSE),0)</f>
        <v>0</v>
      </c>
      <c r="E58" s="83">
        <f>IFERROR(VLOOKUP($A58,#REF!,3,FALSE),0)</f>
        <v>0</v>
      </c>
      <c r="F58" s="83">
        <f>IFERROR(VLOOKUP($A58,#REF!,3,FALSE),0)</f>
        <v>0</v>
      </c>
      <c r="G58" s="83">
        <f>IFERROR(VLOOKUP($A58,'RR1801'!$A$4:$D$121,3,FALSE),0)</f>
        <v>0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x14ac:dyDescent="0.25">
      <c r="A59" s="83"/>
      <c r="B59" s="66" t="s">
        <v>187</v>
      </c>
      <c r="C59" s="83" t="str">
        <f t="shared" si="17"/>
        <v/>
      </c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>
        <f t="shared" ref="Q59" si="19">+SUM(D56:D58)</f>
        <v>0</v>
      </c>
      <c r="R59" s="83">
        <f t="shared" ref="R59" si="20">+SUM(E56:E58)</f>
        <v>0</v>
      </c>
      <c r="S59" s="83">
        <f t="shared" ref="S59:AB59" si="21">+SUM(F56:F58)</f>
        <v>0</v>
      </c>
      <c r="T59" s="83">
        <f t="shared" si="21"/>
        <v>0</v>
      </c>
      <c r="U59" s="83">
        <f t="shared" si="21"/>
        <v>0</v>
      </c>
      <c r="V59" s="83">
        <f t="shared" si="21"/>
        <v>0</v>
      </c>
      <c r="W59" s="83">
        <f t="shared" si="21"/>
        <v>0</v>
      </c>
      <c r="X59" s="83">
        <f t="shared" si="21"/>
        <v>0</v>
      </c>
      <c r="Y59" s="83">
        <f t="shared" si="21"/>
        <v>0</v>
      </c>
      <c r="Z59" s="83">
        <f t="shared" si="21"/>
        <v>0</v>
      </c>
      <c r="AA59" s="83">
        <f t="shared" si="21"/>
        <v>0</v>
      </c>
      <c r="AB59" s="83">
        <f t="shared" si="21"/>
        <v>0</v>
      </c>
      <c r="AC59" s="83"/>
    </row>
    <row r="60" spans="1:29" x14ac:dyDescent="0.25">
      <c r="A60" s="83"/>
      <c r="B60" s="83"/>
      <c r="C60" s="83" t="str">
        <f t="shared" si="17"/>
        <v/>
      </c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83"/>
      <c r="T60" s="83"/>
      <c r="U60" s="83"/>
      <c r="V60" s="83"/>
      <c r="W60" s="83"/>
      <c r="X60" s="83"/>
      <c r="Y60" s="83"/>
      <c r="Z60" s="83"/>
      <c r="AA60" s="83"/>
      <c r="AB60" s="83"/>
      <c r="AC60" s="83"/>
    </row>
    <row r="61" spans="1:29" s="83" customFormat="1" x14ac:dyDescent="0.25">
      <c r="A61" s="83" t="s">
        <v>153</v>
      </c>
      <c r="C61" s="83" t="str">
        <f>+LEFT(A61,4)</f>
        <v>5420</v>
      </c>
      <c r="D61" s="83">
        <f>IFERROR(VLOOKUP($A61,#REF!,3,FALSE),0)</f>
        <v>0</v>
      </c>
      <c r="E61" s="83">
        <f>IFERROR(VLOOKUP($A61,#REF!,3,FALSE),0)</f>
        <v>0</v>
      </c>
      <c r="F61" s="83">
        <f>IFERROR(VLOOKUP($A61,#REF!,3,FALSE),0)</f>
        <v>0</v>
      </c>
      <c r="G61" s="83">
        <f>IFERROR(VLOOKUP($A61,'RR1801'!$A$4:$D$121,3,FALSE),0)</f>
        <v>0</v>
      </c>
    </row>
    <row r="62" spans="1:29" s="83" customFormat="1" x14ac:dyDescent="0.25">
      <c r="A62" s="83" t="s">
        <v>196</v>
      </c>
      <c r="C62" s="83" t="str">
        <f t="shared" ref="C62" si="22">+LEFT(A62,4)</f>
        <v>6200</v>
      </c>
      <c r="D62" s="83">
        <f>IFERROR(VLOOKUP($A62,#REF!,3,FALSE),0)</f>
        <v>0</v>
      </c>
      <c r="E62" s="83">
        <f>IFERROR(VLOOKUP($A62,#REF!,3,FALSE),0)</f>
        <v>0</v>
      </c>
      <c r="F62" s="83">
        <f>IFERROR(VLOOKUP($A62,#REF!,3,FALSE),0)</f>
        <v>0</v>
      </c>
      <c r="G62" s="83">
        <f>IFERROR(VLOOKUP($A62,'RR1801'!$A$4:$D$121,3,FALSE),0)</f>
        <v>0</v>
      </c>
    </row>
    <row r="63" spans="1:29" x14ac:dyDescent="0.25">
      <c r="A63" s="83" t="s">
        <v>49</v>
      </c>
      <c r="B63" s="83"/>
      <c r="C63" s="83" t="str">
        <f t="shared" si="17"/>
        <v>6230</v>
      </c>
      <c r="D63" s="83">
        <f>IFERROR(VLOOKUP($A63,#REF!,3,FALSE),0)</f>
        <v>0</v>
      </c>
      <c r="E63" s="83">
        <f>IFERROR(VLOOKUP($A63,#REF!,3,FALSE),0)</f>
        <v>0</v>
      </c>
      <c r="F63" s="83">
        <f>IFERROR(VLOOKUP($A63,#REF!,3,FALSE),0)</f>
        <v>0</v>
      </c>
      <c r="G63" s="83">
        <f>IFERROR(VLOOKUP($A63,'RR1801'!$A$4:$D$121,3,FALSE),0)</f>
        <v>0</v>
      </c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  <c r="S63" s="83"/>
      <c r="T63" s="83"/>
      <c r="U63" s="83"/>
      <c r="V63" s="83"/>
      <c r="W63" s="83"/>
      <c r="X63" s="83"/>
      <c r="Y63" s="83"/>
      <c r="Z63" s="83"/>
      <c r="AA63" s="83"/>
      <c r="AB63" s="83"/>
      <c r="AC63" s="83"/>
    </row>
    <row r="64" spans="1:29" s="83" customFormat="1" x14ac:dyDescent="0.25">
      <c r="A64" s="83" t="s">
        <v>333</v>
      </c>
      <c r="C64" s="83" t="str">
        <f t="shared" ref="C64" si="23">+LEFT(A64,4)</f>
        <v>6240</v>
      </c>
      <c r="D64" s="83">
        <f>IFERROR(VLOOKUP($A64,#REF!,3,FALSE),0)</f>
        <v>0</v>
      </c>
      <c r="E64" s="83">
        <f>IFERROR(VLOOKUP($A64,#REF!,3,FALSE),0)</f>
        <v>0</v>
      </c>
      <c r="F64" s="83">
        <f>IFERROR(VLOOKUP($A64,#REF!,3,FALSE),0)</f>
        <v>0</v>
      </c>
      <c r="G64" s="83">
        <f>IFERROR(VLOOKUP($A64,'RR1801'!$A$4:$D$121,3,FALSE),0)</f>
        <v>0</v>
      </c>
    </row>
    <row r="65" spans="1:29" x14ac:dyDescent="0.25">
      <c r="A65" s="83"/>
      <c r="B65" s="62" t="s">
        <v>188</v>
      </c>
      <c r="C65" s="83" t="str">
        <f t="shared" si="17"/>
        <v/>
      </c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>
        <f>+SUM(D61:D64)</f>
        <v>0</v>
      </c>
      <c r="R65" s="83">
        <f t="shared" ref="R65:AB65" si="24">+SUM(E61:E64)</f>
        <v>0</v>
      </c>
      <c r="S65" s="83">
        <f t="shared" si="24"/>
        <v>0</v>
      </c>
      <c r="T65" s="83">
        <f t="shared" si="24"/>
        <v>0</v>
      </c>
      <c r="U65" s="83">
        <f t="shared" si="24"/>
        <v>0</v>
      </c>
      <c r="V65" s="83">
        <f t="shared" si="24"/>
        <v>0</v>
      </c>
      <c r="W65" s="83">
        <f t="shared" si="24"/>
        <v>0</v>
      </c>
      <c r="X65" s="83">
        <f t="shared" si="24"/>
        <v>0</v>
      </c>
      <c r="Y65" s="83">
        <f t="shared" si="24"/>
        <v>0</v>
      </c>
      <c r="Z65" s="83">
        <f t="shared" si="24"/>
        <v>0</v>
      </c>
      <c r="AA65" s="83">
        <f t="shared" si="24"/>
        <v>0</v>
      </c>
      <c r="AB65" s="83">
        <f t="shared" si="24"/>
        <v>0</v>
      </c>
      <c r="AC65" s="83"/>
    </row>
    <row r="66" spans="1:29" x14ac:dyDescent="0.25">
      <c r="A66" s="83"/>
      <c r="B66" s="83"/>
      <c r="C66" s="83" t="str">
        <f t="shared" si="17"/>
        <v/>
      </c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x14ac:dyDescent="0.25">
      <c r="A67" s="83"/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x14ac:dyDescent="0.25">
      <c r="A68" s="83"/>
      <c r="B68" s="66" t="s">
        <v>331</v>
      </c>
      <c r="C68" s="83" t="str">
        <f t="shared" si="17"/>
        <v/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>
        <f>+SUM(D67)</f>
        <v>0</v>
      </c>
      <c r="R68" s="83">
        <f t="shared" ref="R68:AB68" si="25">+SUM(E67)</f>
        <v>0</v>
      </c>
      <c r="S68" s="83">
        <f t="shared" si="25"/>
        <v>0</v>
      </c>
      <c r="T68" s="83">
        <f t="shared" si="25"/>
        <v>0</v>
      </c>
      <c r="U68" s="83">
        <f t="shared" si="25"/>
        <v>0</v>
      </c>
      <c r="V68" s="83">
        <f t="shared" si="25"/>
        <v>0</v>
      </c>
      <c r="W68" s="83">
        <f t="shared" si="25"/>
        <v>0</v>
      </c>
      <c r="X68" s="83">
        <f t="shared" si="25"/>
        <v>0</v>
      </c>
      <c r="Y68" s="83">
        <f t="shared" si="25"/>
        <v>0</v>
      </c>
      <c r="Z68" s="83">
        <f t="shared" si="25"/>
        <v>0</v>
      </c>
      <c r="AA68" s="83">
        <f t="shared" si="25"/>
        <v>0</v>
      </c>
      <c r="AB68" s="83">
        <f t="shared" si="25"/>
        <v>0</v>
      </c>
      <c r="AC68" s="83"/>
    </row>
    <row r="69" spans="1:29" x14ac:dyDescent="0.25">
      <c r="A69" s="83"/>
      <c r="B69" s="83"/>
      <c r="C69" s="83" t="str">
        <f t="shared" si="17"/>
        <v/>
      </c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x14ac:dyDescent="0.25">
      <c r="A70" s="83" t="s">
        <v>53</v>
      </c>
      <c r="B70" s="83"/>
      <c r="C70" s="83" t="str">
        <f t="shared" si="17"/>
        <v>6550</v>
      </c>
      <c r="D70" s="83">
        <f>IFERROR(VLOOKUP($A70,#REF!,3,FALSE),0)</f>
        <v>0</v>
      </c>
      <c r="E70" s="83">
        <f>IFERROR(VLOOKUP($A70,#REF!,3,FALSE),0)</f>
        <v>0</v>
      </c>
      <c r="F70" s="83">
        <f>IFERROR(VLOOKUP($A70,#REF!,3,FALSE),0)</f>
        <v>0</v>
      </c>
      <c r="G70" s="83">
        <f>IFERROR(VLOOKUP($A70,'RR1801'!$A$4:$D$121,3,FALSE),0)</f>
        <v>0</v>
      </c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s="83" customFormat="1" x14ac:dyDescent="0.25">
      <c r="A71" s="83" t="s">
        <v>55</v>
      </c>
      <c r="C71" s="83" t="str">
        <f t="shared" si="17"/>
        <v>6580</v>
      </c>
      <c r="D71" s="83">
        <f>IFERROR(VLOOKUP($A71,#REF!,3,FALSE),0)</f>
        <v>0</v>
      </c>
      <c r="E71" s="83">
        <f>IFERROR(VLOOKUP($A71,#REF!,3,FALSE),0)</f>
        <v>0</v>
      </c>
      <c r="F71" s="83">
        <f>IFERROR(VLOOKUP($A71,#REF!,3,FALSE),0)</f>
        <v>0</v>
      </c>
      <c r="G71" s="83">
        <f>IFERROR(VLOOKUP($A71,'RR1801'!$A$4:$D$121,3,FALSE),0)</f>
        <v>0</v>
      </c>
    </row>
    <row r="72" spans="1:29" x14ac:dyDescent="0.25">
      <c r="A72" s="83" t="s">
        <v>198</v>
      </c>
      <c r="B72" s="83"/>
      <c r="C72" s="83" t="str">
        <f t="shared" si="17"/>
        <v>6590</v>
      </c>
      <c r="D72" s="83">
        <f>IFERROR(VLOOKUP($A72,#REF!,3,FALSE),0)</f>
        <v>0</v>
      </c>
      <c r="E72" s="83">
        <f>IFERROR(VLOOKUP($A72,#REF!,3,FALSE),0)</f>
        <v>0</v>
      </c>
      <c r="F72" s="83">
        <f>IFERROR(VLOOKUP($A72,#REF!,3,FALSE),0)</f>
        <v>0</v>
      </c>
      <c r="G72" s="83">
        <f>IFERROR(VLOOKUP($A72,'RR1801'!$A$4:$D$121,3,FALSE),0)</f>
        <v>0</v>
      </c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  <row r="73" spans="1:29" x14ac:dyDescent="0.25">
      <c r="A73" s="83" t="s">
        <v>197</v>
      </c>
      <c r="B73" s="83"/>
      <c r="C73" s="83" t="str">
        <f t="shared" si="17"/>
        <v>6830</v>
      </c>
      <c r="D73" s="83">
        <f>IFERROR(VLOOKUP($A73,#REF!,3,FALSE),0)</f>
        <v>0</v>
      </c>
      <c r="E73" s="83">
        <f>IFERROR(VLOOKUP($A73,#REF!,3,FALSE),0)</f>
        <v>0</v>
      </c>
      <c r="F73" s="83">
        <f>IFERROR(VLOOKUP($A73,#REF!,3,FALSE),0)</f>
        <v>0</v>
      </c>
      <c r="G73" s="83">
        <f>IFERROR(VLOOKUP($A73,'RR1801'!$A$4:$D$121,3,FALSE),0)</f>
        <v>0</v>
      </c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  <c r="S73" s="83"/>
      <c r="T73" s="83"/>
      <c r="U73" s="83"/>
      <c r="V73" s="83"/>
      <c r="W73" s="83"/>
      <c r="X73" s="83"/>
      <c r="Y73" s="83"/>
      <c r="Z73" s="83"/>
      <c r="AA73" s="83"/>
      <c r="AB73" s="83"/>
      <c r="AC73" s="83"/>
    </row>
    <row r="74" spans="1:29" x14ac:dyDescent="0.25">
      <c r="A74" s="83"/>
      <c r="B74" s="66" t="s">
        <v>189</v>
      </c>
      <c r="C74" s="83" t="str">
        <f t="shared" si="17"/>
        <v/>
      </c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>
        <f t="shared" ref="Q74" si="26">+SUM(D70:D73)</f>
        <v>0</v>
      </c>
      <c r="R74" s="83">
        <f t="shared" ref="R74" si="27">+SUM(E70:E73)</f>
        <v>0</v>
      </c>
      <c r="S74" s="83">
        <f t="shared" ref="S74:AB74" si="28">+SUM(F70:F73)</f>
        <v>0</v>
      </c>
      <c r="T74" s="83">
        <f t="shared" si="28"/>
        <v>0</v>
      </c>
      <c r="U74" s="83">
        <f t="shared" si="28"/>
        <v>0</v>
      </c>
      <c r="V74" s="83">
        <f t="shared" si="28"/>
        <v>0</v>
      </c>
      <c r="W74" s="83">
        <f t="shared" si="28"/>
        <v>0</v>
      </c>
      <c r="X74" s="83">
        <f t="shared" si="28"/>
        <v>0</v>
      </c>
      <c r="Y74" s="83">
        <f t="shared" si="28"/>
        <v>0</v>
      </c>
      <c r="Z74" s="83">
        <f t="shared" si="28"/>
        <v>0</v>
      </c>
      <c r="AA74" s="83">
        <f t="shared" si="28"/>
        <v>0</v>
      </c>
      <c r="AB74" s="83">
        <f t="shared" si="28"/>
        <v>0</v>
      </c>
      <c r="AC74" s="83"/>
    </row>
    <row r="75" spans="1:29" x14ac:dyDescent="0.25">
      <c r="A75" s="83"/>
      <c r="B75" s="83"/>
      <c r="C75" s="83" t="str">
        <f t="shared" si="17"/>
        <v/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  <c r="S75" s="83"/>
      <c r="T75" s="83"/>
      <c r="U75" s="83"/>
      <c r="V75" s="83"/>
      <c r="W75" s="83"/>
      <c r="X75" s="83"/>
      <c r="Y75" s="83"/>
      <c r="Z75" s="83"/>
      <c r="AA75" s="83"/>
      <c r="AB75" s="83"/>
      <c r="AC75" s="83"/>
    </row>
    <row r="76" spans="1:29" x14ac:dyDescent="0.25">
      <c r="A76" s="83" t="s">
        <v>48</v>
      </c>
      <c r="B76" s="83"/>
      <c r="C76" s="83" t="str">
        <f t="shared" si="17"/>
        <v>6110</v>
      </c>
      <c r="D76" s="83">
        <f>IFERROR(VLOOKUP($A76,#REF!,3,FALSE),0)</f>
        <v>0</v>
      </c>
      <c r="E76" s="83">
        <f>IFERROR(VLOOKUP($A76,#REF!,3,FALSE),0)</f>
        <v>0</v>
      </c>
      <c r="F76" s="83">
        <f>IFERROR(VLOOKUP($A76,#REF!,3,FALSE),0)</f>
        <v>0</v>
      </c>
      <c r="G76" s="83">
        <f>IFERROR(VLOOKUP($A76,'RR1801'!$A$4:$D$121,3,FALSE),0)</f>
        <v>0</v>
      </c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</row>
    <row r="77" spans="1:29" s="83" customFormat="1" x14ac:dyDescent="0.25">
      <c r="A77" s="83" t="s">
        <v>155</v>
      </c>
      <c r="C77" s="83" t="str">
        <f t="shared" si="17"/>
        <v>6410</v>
      </c>
      <c r="D77" s="83">
        <f>IFERROR(VLOOKUP($A77,#REF!,3,FALSE),0)</f>
        <v>0</v>
      </c>
      <c r="E77" s="83">
        <f>IFERROR(VLOOKUP($A77,#REF!,3,FALSE),0)</f>
        <v>0</v>
      </c>
      <c r="F77" s="83">
        <f>IFERROR(VLOOKUP($A77,#REF!,3,FALSE),0)</f>
        <v>0</v>
      </c>
      <c r="G77" s="83">
        <f>IFERROR(VLOOKUP($A77,'RR1801'!$A$4:$D$121,3,FALSE),0)</f>
        <v>0</v>
      </c>
    </row>
    <row r="78" spans="1:29" x14ac:dyDescent="0.25">
      <c r="A78" s="83" t="s">
        <v>156</v>
      </c>
      <c r="B78" s="83"/>
      <c r="C78" s="83" t="str">
        <f t="shared" si="17"/>
        <v>6420</v>
      </c>
      <c r="D78" s="83">
        <f>IFERROR(VLOOKUP($A78,#REF!,3,FALSE),0)</f>
        <v>0</v>
      </c>
      <c r="E78" s="83">
        <f>IFERROR(VLOOKUP($A78,#REF!,3,FALSE),0)</f>
        <v>0</v>
      </c>
      <c r="F78" s="83">
        <f>IFERROR(VLOOKUP($A78,#REF!,3,FALSE),0)</f>
        <v>0</v>
      </c>
      <c r="G78" s="83">
        <f>IFERROR(VLOOKUP($A78,'RR1801'!$A$4:$D$121,3,FALSE),0)</f>
        <v>0</v>
      </c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</row>
    <row r="79" spans="1:29" x14ac:dyDescent="0.25">
      <c r="A79" s="83" t="s">
        <v>52</v>
      </c>
      <c r="B79" s="83"/>
      <c r="C79" s="83" t="str">
        <f t="shared" si="17"/>
        <v>6530</v>
      </c>
      <c r="D79" s="83">
        <f>IFERROR(VLOOKUP($A79,#REF!,3,FALSE),0)</f>
        <v>0</v>
      </c>
      <c r="E79" s="83">
        <f>IFERROR(VLOOKUP($A79,#REF!,3,FALSE),0)</f>
        <v>0</v>
      </c>
      <c r="F79" s="83">
        <f>IFERROR(VLOOKUP($A79,#REF!,3,FALSE),0)</f>
        <v>0</v>
      </c>
      <c r="G79" s="83">
        <f>IFERROR(VLOOKUP($A79,'RR1801'!$A$4:$D$121,3,FALSE),0)</f>
        <v>0</v>
      </c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</row>
    <row r="80" spans="1:29" x14ac:dyDescent="0.25">
      <c r="A80" s="83" t="s">
        <v>54</v>
      </c>
      <c r="B80" s="83"/>
      <c r="C80" s="83" t="str">
        <f t="shared" si="17"/>
        <v>6570</v>
      </c>
      <c r="D80" s="83">
        <f>IFERROR(VLOOKUP($A80,#REF!,3,FALSE),0)</f>
        <v>0</v>
      </c>
      <c r="E80" s="83">
        <f>IFERROR(VLOOKUP($A80,#REF!,3,FALSE),0)</f>
        <v>0</v>
      </c>
      <c r="F80" s="83">
        <f>IFERROR(VLOOKUP($A80,#REF!,3,FALSE),0)</f>
        <v>0</v>
      </c>
      <c r="G80" s="83">
        <f>IFERROR(VLOOKUP($A80,'RR1801'!$A$4:$D$121,3,FALSE),0)</f>
        <v>0</v>
      </c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</row>
    <row r="81" spans="1:29" x14ac:dyDescent="0.25">
      <c r="A81" s="83"/>
      <c r="B81" s="66" t="s">
        <v>190</v>
      </c>
      <c r="C81" s="83" t="str">
        <f t="shared" si="17"/>
        <v/>
      </c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>
        <f>+SUM(D76:D80)</f>
        <v>0</v>
      </c>
      <c r="R81" s="83">
        <f t="shared" ref="R81:AB81" si="29">+SUM(E76:E80)</f>
        <v>0</v>
      </c>
      <c r="S81" s="83">
        <f t="shared" si="29"/>
        <v>0</v>
      </c>
      <c r="T81" s="83">
        <f t="shared" si="29"/>
        <v>0</v>
      </c>
      <c r="U81" s="83">
        <f t="shared" si="29"/>
        <v>0</v>
      </c>
      <c r="V81" s="83">
        <f t="shared" si="29"/>
        <v>0</v>
      </c>
      <c r="W81" s="83">
        <f t="shared" si="29"/>
        <v>0</v>
      </c>
      <c r="X81" s="83">
        <f t="shared" si="29"/>
        <v>0</v>
      </c>
      <c r="Y81" s="83">
        <f t="shared" si="29"/>
        <v>0</v>
      </c>
      <c r="Z81" s="83">
        <f t="shared" si="29"/>
        <v>0</v>
      </c>
      <c r="AA81" s="83">
        <f t="shared" si="29"/>
        <v>0</v>
      </c>
      <c r="AB81" s="83">
        <f t="shared" si="29"/>
        <v>0</v>
      </c>
      <c r="AC81" s="83"/>
    </row>
    <row r="82" spans="1:29" x14ac:dyDescent="0.25">
      <c r="A82" s="83"/>
      <c r="B82" s="83"/>
      <c r="C82" s="83" t="str">
        <f t="shared" si="17"/>
        <v/>
      </c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</row>
    <row r="83" spans="1:29" s="83" customFormat="1" x14ac:dyDescent="0.25">
      <c r="A83" s="83" t="s">
        <v>141</v>
      </c>
      <c r="C83" s="83" t="str">
        <f t="shared" ref="C83" si="30">+LEFT(A83,4)</f>
        <v>6310</v>
      </c>
      <c r="D83" s="83">
        <f>IFERROR(VLOOKUP($A83,#REF!,3,FALSE),0)</f>
        <v>0</v>
      </c>
      <c r="E83" s="83">
        <f>IFERROR(VLOOKUP($A83,#REF!,3,FALSE),0)</f>
        <v>0</v>
      </c>
      <c r="F83" s="83">
        <f>IFERROR(VLOOKUP($A83,#REF!,3,FALSE),0)</f>
        <v>0</v>
      </c>
      <c r="G83" s="83">
        <f>IFERROR(VLOOKUP($A83,'RR1801'!$A$4:$D$121,3,FALSE),0)</f>
        <v>0</v>
      </c>
    </row>
    <row r="84" spans="1:29" s="83" customFormat="1" x14ac:dyDescent="0.25">
      <c r="A84" s="83" t="s">
        <v>303</v>
      </c>
      <c r="C84" s="83" t="str">
        <f t="shared" ref="C84" si="31">+LEFT(A84,4)</f>
        <v>6600</v>
      </c>
      <c r="D84" s="83">
        <f>IFERROR(VLOOKUP($A84,#REF!,3,FALSE),0)</f>
        <v>0</v>
      </c>
      <c r="E84" s="83">
        <f>IFERROR(VLOOKUP($A84,#REF!,3,FALSE),0)</f>
        <v>0</v>
      </c>
      <c r="F84" s="83">
        <f>IFERROR(VLOOKUP($A84,#REF!,3,FALSE),0)</f>
        <v>0</v>
      </c>
      <c r="G84" s="83">
        <f>IFERROR(VLOOKUP($A84,'RR1801'!$A$4:$D$121,3,FALSE),0)</f>
        <v>0</v>
      </c>
    </row>
    <row r="85" spans="1:29" x14ac:dyDescent="0.25">
      <c r="A85" s="83" t="s">
        <v>334</v>
      </c>
      <c r="B85" s="83"/>
      <c r="C85" s="83" t="str">
        <f t="shared" si="17"/>
        <v>6595</v>
      </c>
      <c r="D85" s="83">
        <f>IFERROR(VLOOKUP($A85,#REF!,3,FALSE),0)</f>
        <v>0</v>
      </c>
      <c r="E85" s="83">
        <f>IFERROR(VLOOKUP($A85,#REF!,3,FALSE),0)</f>
        <v>0</v>
      </c>
      <c r="F85" s="83">
        <f>IFERROR(VLOOKUP($A85,#REF!,3,FALSE),0)</f>
        <v>0</v>
      </c>
      <c r="G85" s="83">
        <f>IFERROR(VLOOKUP($A85,'RR1801'!$A$4:$D$121,3,FALSE),0)</f>
        <v>0</v>
      </c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</row>
    <row r="86" spans="1:29" x14ac:dyDescent="0.25">
      <c r="A86" s="83" t="s">
        <v>199</v>
      </c>
      <c r="B86" s="83"/>
      <c r="C86" s="83" t="str">
        <f t="shared" si="17"/>
        <v>6970</v>
      </c>
      <c r="D86" s="83">
        <f>IFERROR(VLOOKUP($A86,#REF!,3,FALSE),0)</f>
        <v>0</v>
      </c>
      <c r="E86" s="83">
        <f>IFERROR(VLOOKUP($A86,#REF!,3,FALSE),0)</f>
        <v>0</v>
      </c>
      <c r="F86" s="83">
        <f>IFERROR(VLOOKUP($A86,#REF!,3,FALSE),0)</f>
        <v>0</v>
      </c>
      <c r="G86" s="83">
        <f>IFERROR(VLOOKUP($A86,'RR1801'!$A$4:$D$121,3,FALSE),0)</f>
        <v>0</v>
      </c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</row>
    <row r="87" spans="1:29" x14ac:dyDescent="0.25">
      <c r="A87" s="83" t="s">
        <v>200</v>
      </c>
      <c r="B87" s="83"/>
      <c r="C87" s="83" t="str">
        <f t="shared" si="17"/>
        <v>6981</v>
      </c>
      <c r="D87" s="83">
        <f>IFERROR(VLOOKUP($A87,#REF!,3,FALSE),0)</f>
        <v>0</v>
      </c>
      <c r="E87" s="83">
        <f>IFERROR(VLOOKUP($A87,#REF!,3,FALSE),0)</f>
        <v>0</v>
      </c>
      <c r="F87" s="83">
        <f>IFERROR(VLOOKUP($A87,#REF!,3,FALSE),0)</f>
        <v>0</v>
      </c>
      <c r="G87" s="83">
        <f>IFERROR(VLOOKUP($A87,'RR1801'!$A$4:$D$121,3,FALSE),0)</f>
        <v>0</v>
      </c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</row>
    <row r="88" spans="1:29" x14ac:dyDescent="0.25">
      <c r="A88" s="83" t="s">
        <v>201</v>
      </c>
      <c r="B88" s="83"/>
      <c r="C88" s="83" t="str">
        <f t="shared" si="17"/>
        <v>6982</v>
      </c>
      <c r="D88" s="83">
        <f>IFERROR(VLOOKUP($A88,#REF!,3,FALSE),0)</f>
        <v>0</v>
      </c>
      <c r="E88" s="83">
        <f>IFERROR(VLOOKUP($A88,#REF!,3,FALSE),0)</f>
        <v>0</v>
      </c>
      <c r="F88" s="83">
        <f>IFERROR(VLOOKUP($A88,#REF!,3,FALSE),0)</f>
        <v>0</v>
      </c>
      <c r="G88" s="83">
        <f>IFERROR(VLOOKUP($A88,'RR1801'!$A$4:$D$121,3,FALSE),0)</f>
        <v>0</v>
      </c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</row>
    <row r="89" spans="1:29" x14ac:dyDescent="0.25">
      <c r="A89" s="83" t="s">
        <v>202</v>
      </c>
      <c r="B89" s="83"/>
      <c r="C89" s="83" t="str">
        <f t="shared" si="17"/>
        <v>6991</v>
      </c>
      <c r="D89" s="83">
        <f>IFERROR(VLOOKUP($A89,#REF!,3,FALSE),0)</f>
        <v>0</v>
      </c>
      <c r="E89" s="83">
        <f>IFERROR(VLOOKUP($A89,#REF!,3,FALSE),0)</f>
        <v>0</v>
      </c>
      <c r="F89" s="83">
        <f>IFERROR(VLOOKUP($A89,#REF!,3,FALSE),0)</f>
        <v>0</v>
      </c>
      <c r="G89" s="83">
        <f>IFERROR(VLOOKUP($A89,'RR1801'!$A$4:$D$121,3,FALSE),0)</f>
        <v>0</v>
      </c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</row>
    <row r="90" spans="1:29" ht="15" customHeight="1" x14ac:dyDescent="0.25">
      <c r="A90" s="83"/>
      <c r="B90" s="66" t="s">
        <v>191</v>
      </c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>
        <f t="shared" ref="Q90:AB90" si="32">+SUM(D83:D89)</f>
        <v>0</v>
      </c>
      <c r="R90" s="83">
        <f t="shared" si="32"/>
        <v>0</v>
      </c>
      <c r="S90" s="83">
        <f t="shared" si="32"/>
        <v>0</v>
      </c>
      <c r="T90" s="83">
        <f t="shared" si="32"/>
        <v>0</v>
      </c>
      <c r="U90" s="83">
        <f t="shared" si="32"/>
        <v>0</v>
      </c>
      <c r="V90" s="83">
        <f t="shared" si="32"/>
        <v>0</v>
      </c>
      <c r="W90" s="83">
        <f t="shared" si="32"/>
        <v>0</v>
      </c>
      <c r="X90" s="83">
        <f t="shared" si="32"/>
        <v>0</v>
      </c>
      <c r="Y90" s="83">
        <f t="shared" si="32"/>
        <v>0</v>
      </c>
      <c r="Z90" s="83">
        <f t="shared" si="32"/>
        <v>0</v>
      </c>
      <c r="AA90" s="83">
        <f t="shared" si="32"/>
        <v>0</v>
      </c>
      <c r="AB90" s="83">
        <f t="shared" si="32"/>
        <v>0</v>
      </c>
      <c r="AC90" s="83"/>
    </row>
    <row r="91" spans="1:29" x14ac:dyDescent="0.25">
      <c r="A91" s="83"/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</row>
    <row r="92" spans="1:29" x14ac:dyDescent="0.25">
      <c r="A92" s="83"/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</row>
    <row r="93" spans="1:29" s="83" customFormat="1" x14ac:dyDescent="0.25">
      <c r="A93" s="83" t="s">
        <v>342</v>
      </c>
      <c r="C93" s="83" t="str">
        <f t="shared" ref="C93:C125" si="33">+LEFT(A93,4)</f>
        <v>5612</v>
      </c>
      <c r="D93" s="83">
        <f>IFERROR(VLOOKUP($A93,#REF!,3,FALSE),0)</f>
        <v>0</v>
      </c>
      <c r="E93" s="83">
        <f>IFERROR(VLOOKUP($A93,#REF!,3,FALSE),0)</f>
        <v>0</v>
      </c>
      <c r="F93" s="83">
        <f>IFERROR(VLOOKUP($A93,#REF!,3,FALSE),0)</f>
        <v>0</v>
      </c>
      <c r="G93" s="83">
        <f>IFERROR(VLOOKUP($A93,'RR1801'!$A$4:$D$121,3,FALSE),0)</f>
        <v>0</v>
      </c>
    </row>
    <row r="94" spans="1:29" s="83" customFormat="1" x14ac:dyDescent="0.25">
      <c r="A94" s="83" t="s">
        <v>327</v>
      </c>
      <c r="C94" s="83" t="str">
        <f t="shared" ref="C94" si="34">+LEFT(A94,4)</f>
        <v>5615</v>
      </c>
      <c r="D94" s="83">
        <f>IFERROR(VLOOKUP($A94,#REF!,3,FALSE),0)</f>
        <v>0</v>
      </c>
      <c r="E94" s="83">
        <f>IFERROR(VLOOKUP($A94,#REF!,3,FALSE),0)</f>
        <v>0</v>
      </c>
      <c r="F94" s="83">
        <f>IFERROR(VLOOKUP($A94,#REF!,3,FALSE),0)</f>
        <v>0</v>
      </c>
      <c r="G94" s="83">
        <f>IFERROR(VLOOKUP($A94,'RR1801'!$A$4:$D$121,3,FALSE),0)</f>
        <v>0</v>
      </c>
    </row>
    <row r="95" spans="1:29" s="83" customFormat="1" x14ac:dyDescent="0.25">
      <c r="A95" s="83" t="s">
        <v>205</v>
      </c>
      <c r="C95" s="83" t="str">
        <f t="shared" ref="C95" si="35">+LEFT(A95,4)</f>
        <v>7211</v>
      </c>
      <c r="D95" s="83">
        <f>IFERROR(VLOOKUP($A95,#REF!,3,FALSE),0)</f>
        <v>0</v>
      </c>
      <c r="E95" s="83">
        <f>IFERROR(VLOOKUP($A95,#REF!,3,FALSE),0)</f>
        <v>0</v>
      </c>
      <c r="F95" s="83">
        <f>IFERROR(VLOOKUP($A95,#REF!,3,FALSE),0)</f>
        <v>0</v>
      </c>
      <c r="G95" s="83">
        <f>IFERROR(VLOOKUP($A95,'RR1801'!$A$4:$D$121,3,FALSE),0)</f>
        <v>0</v>
      </c>
    </row>
    <row r="96" spans="1:29" s="83" customFormat="1" x14ac:dyDescent="0.25">
      <c r="A96" s="83" t="s">
        <v>335</v>
      </c>
      <c r="C96" s="83" t="str">
        <f t="shared" ref="C96:C101" si="36">+LEFT(A96,4)</f>
        <v>7212</v>
      </c>
      <c r="D96" s="83">
        <f>IFERROR(VLOOKUP($A96,#REF!,3,FALSE),0)</f>
        <v>0</v>
      </c>
      <c r="E96" s="83">
        <f>IFERROR(VLOOKUP($A96,#REF!,3,FALSE),0)</f>
        <v>0</v>
      </c>
      <c r="F96" s="83">
        <f>IFERROR(VLOOKUP($A96,#REF!,3,FALSE),0)</f>
        <v>0</v>
      </c>
      <c r="G96" s="83">
        <f>IFERROR(VLOOKUP($A96,'RR1801'!$A$4:$D$121,3,FALSE),0)</f>
        <v>0</v>
      </c>
    </row>
    <row r="97" spans="1:29" s="83" customFormat="1" x14ac:dyDescent="0.25">
      <c r="A97" s="83" t="s">
        <v>336</v>
      </c>
      <c r="C97" s="83" t="str">
        <f t="shared" si="36"/>
        <v>7213</v>
      </c>
      <c r="D97" s="83">
        <f>IFERROR(VLOOKUP($A97,#REF!,3,FALSE),0)</f>
        <v>0</v>
      </c>
      <c r="E97" s="83">
        <f>IFERROR(VLOOKUP($A97,#REF!,3,FALSE),0)</f>
        <v>0</v>
      </c>
      <c r="F97" s="83">
        <f>IFERROR(VLOOKUP($A97,#REF!,3,FALSE),0)</f>
        <v>0</v>
      </c>
      <c r="G97" s="83">
        <f>IFERROR(VLOOKUP($A97,'RR1801'!$A$4:$D$121,3,FALSE),0)</f>
        <v>0</v>
      </c>
    </row>
    <row r="98" spans="1:29" s="83" customFormat="1" x14ac:dyDescent="0.25">
      <c r="A98" s="83" t="s">
        <v>337</v>
      </c>
      <c r="C98" s="83" t="str">
        <f t="shared" si="36"/>
        <v>7214</v>
      </c>
      <c r="D98" s="83">
        <f>IFERROR(VLOOKUP($A98,#REF!,3,FALSE),0)</f>
        <v>0</v>
      </c>
      <c r="E98" s="83">
        <f>IFERROR(VLOOKUP($A98,#REF!,3,FALSE),0)</f>
        <v>0</v>
      </c>
      <c r="F98" s="83">
        <f>IFERROR(VLOOKUP($A98,#REF!,3,FALSE),0)</f>
        <v>0</v>
      </c>
      <c r="G98" s="83">
        <f>IFERROR(VLOOKUP($A98,'RR1801'!$A$4:$D$121,3,FALSE),0)</f>
        <v>0</v>
      </c>
    </row>
    <row r="99" spans="1:29" s="83" customFormat="1" x14ac:dyDescent="0.25">
      <c r="A99" s="83" t="s">
        <v>338</v>
      </c>
      <c r="C99" s="83" t="str">
        <f t="shared" si="36"/>
        <v>7215</v>
      </c>
      <c r="D99" s="83">
        <f>IFERROR(VLOOKUP($A99,#REF!,3,FALSE),0)</f>
        <v>0</v>
      </c>
      <c r="E99" s="83">
        <f>IFERROR(VLOOKUP($A99,#REF!,3,FALSE),0)</f>
        <v>0</v>
      </c>
      <c r="F99" s="83">
        <f>IFERROR(VLOOKUP($A99,#REF!,3,FALSE),0)</f>
        <v>0</v>
      </c>
      <c r="G99" s="83">
        <f>IFERROR(VLOOKUP($A99,'RR1801'!$A$4:$D$121,3,FALSE),0)</f>
        <v>0</v>
      </c>
    </row>
    <row r="100" spans="1:29" s="83" customFormat="1" x14ac:dyDescent="0.25">
      <c r="A100" s="83" t="s">
        <v>339</v>
      </c>
      <c r="C100" s="83" t="str">
        <f t="shared" si="36"/>
        <v>7216</v>
      </c>
      <c r="D100" s="83">
        <f>IFERROR(VLOOKUP($A100,#REF!,3,FALSE),0)</f>
        <v>0</v>
      </c>
      <c r="E100" s="83">
        <f>IFERROR(VLOOKUP($A100,#REF!,3,FALSE),0)</f>
        <v>0</v>
      </c>
      <c r="F100" s="83">
        <f>IFERROR(VLOOKUP($A100,#REF!,3,FALSE),0)</f>
        <v>0</v>
      </c>
      <c r="G100" s="83">
        <f>IFERROR(VLOOKUP($A100,'RR1801'!$A$4:$D$121,3,FALSE),0)</f>
        <v>0</v>
      </c>
    </row>
    <row r="101" spans="1:29" s="83" customFormat="1" x14ac:dyDescent="0.25">
      <c r="A101" s="83" t="s">
        <v>341</v>
      </c>
      <c r="C101" s="83" t="str">
        <f t="shared" si="36"/>
        <v>7217</v>
      </c>
      <c r="D101" s="83">
        <f>IFERROR(VLOOKUP($A101,#REF!,3,FALSE),0)</f>
        <v>0</v>
      </c>
      <c r="E101" s="83">
        <f>IFERROR(VLOOKUP($A101,#REF!,3,FALSE),0)</f>
        <v>0</v>
      </c>
      <c r="F101" s="83">
        <f>IFERROR(VLOOKUP($A101,#REF!,3,FALSE),0)</f>
        <v>0</v>
      </c>
      <c r="G101" s="83">
        <f>IFERROR(VLOOKUP($A101,'RR1801'!$A$4:$D$121,3,FALSE),0)</f>
        <v>0</v>
      </c>
    </row>
    <row r="102" spans="1:29" x14ac:dyDescent="0.25">
      <c r="A102" s="83" t="s">
        <v>209</v>
      </c>
      <c r="B102" s="83"/>
      <c r="C102" s="83" t="str">
        <f t="shared" si="33"/>
        <v>7290</v>
      </c>
      <c r="D102" s="83">
        <f>IFERROR(VLOOKUP($A102,#REF!,3,FALSE),0)</f>
        <v>0</v>
      </c>
      <c r="E102" s="83">
        <f>IFERROR(VLOOKUP($A102,#REF!,3,FALSE),0)</f>
        <v>0</v>
      </c>
      <c r="F102" s="83">
        <f>IFERROR(VLOOKUP($A102,#REF!,3,FALSE),0)</f>
        <v>0</v>
      </c>
      <c r="G102" s="83">
        <f>IFERROR(VLOOKUP($A102,'RR1801'!$A$4:$D$121,3,FALSE),0)</f>
        <v>0</v>
      </c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</row>
    <row r="103" spans="1:29" x14ac:dyDescent="0.25">
      <c r="A103" s="83" t="s">
        <v>59</v>
      </c>
      <c r="B103" s="83"/>
      <c r="C103" s="83" t="str">
        <f t="shared" si="33"/>
        <v>7321</v>
      </c>
      <c r="D103" s="83">
        <f>IFERROR(VLOOKUP($A103,#REF!,3,FALSE),0)</f>
        <v>0</v>
      </c>
      <c r="E103" s="83">
        <f>IFERROR(VLOOKUP($A103,#REF!,3,FALSE),0)</f>
        <v>0</v>
      </c>
      <c r="F103" s="83">
        <f>IFERROR(VLOOKUP($A103,#REF!,3,FALSE),0)</f>
        <v>0</v>
      </c>
      <c r="G103" s="83">
        <f>IFERROR(VLOOKUP($A103,'RR1801'!$A$4:$D$121,3,FALSE),0)</f>
        <v>0</v>
      </c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</row>
    <row r="104" spans="1:29" s="83" customFormat="1" x14ac:dyDescent="0.25">
      <c r="A104" s="83" t="s">
        <v>143</v>
      </c>
      <c r="C104" s="83" t="str">
        <f t="shared" ref="C104" si="37">+LEFT(A104,4)</f>
        <v>7323</v>
      </c>
      <c r="D104" s="83">
        <f>IFERROR(VLOOKUP($A104,#REF!,3,FALSE),0)</f>
        <v>0</v>
      </c>
      <c r="E104" s="83">
        <f>IFERROR(VLOOKUP($A104,#REF!,3,FALSE),0)</f>
        <v>0</v>
      </c>
      <c r="F104" s="83">
        <f>IFERROR(VLOOKUP($A104,#REF!,3,FALSE),0)</f>
        <v>0</v>
      </c>
      <c r="G104" s="83">
        <f>IFERROR(VLOOKUP($A104,'RR1801'!$A$4:$D$121,3,FALSE),0)</f>
        <v>0</v>
      </c>
    </row>
    <row r="105" spans="1:29" s="83" customFormat="1" x14ac:dyDescent="0.25">
      <c r="A105" s="83" t="s">
        <v>218</v>
      </c>
      <c r="C105" s="83" t="str">
        <f t="shared" si="33"/>
        <v>7412</v>
      </c>
      <c r="D105" s="83">
        <f>IFERROR(VLOOKUP($A105,#REF!,3,FALSE),0)</f>
        <v>0</v>
      </c>
      <c r="E105" s="83">
        <f>IFERROR(VLOOKUP($A105,#REF!,3,FALSE),0)</f>
        <v>0</v>
      </c>
      <c r="F105" s="83">
        <f>IFERROR(VLOOKUP($A105,#REF!,3,FALSE),0)</f>
        <v>0</v>
      </c>
      <c r="G105" s="83">
        <f>IFERROR(VLOOKUP($A105,'RR1801'!$A$4:$D$121,3,FALSE),0)</f>
        <v>0</v>
      </c>
    </row>
    <row r="106" spans="1:29" x14ac:dyDescent="0.25">
      <c r="A106" s="83" t="s">
        <v>61</v>
      </c>
      <c r="B106" s="83"/>
      <c r="C106" s="83" t="str">
        <f t="shared" si="33"/>
        <v>7510</v>
      </c>
      <c r="D106" s="83">
        <f>IFERROR(VLOOKUP($A106,#REF!,3,FALSE),0)</f>
        <v>0</v>
      </c>
      <c r="E106" s="83">
        <f>IFERROR(VLOOKUP($A106,#REF!,3,FALSE),0)</f>
        <v>0</v>
      </c>
      <c r="F106" s="83">
        <f>IFERROR(VLOOKUP($A106,#REF!,3,FALSE),0)</f>
        <v>0</v>
      </c>
      <c r="G106" s="83">
        <f>IFERROR(VLOOKUP($A106,'RR1801'!$A$4:$D$121,3,FALSE),0)</f>
        <v>0</v>
      </c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</row>
    <row r="107" spans="1:29" x14ac:dyDescent="0.25">
      <c r="A107" s="83" t="s">
        <v>300</v>
      </c>
      <c r="B107" s="83"/>
      <c r="C107" s="83" t="str">
        <f t="shared" si="33"/>
        <v>7531</v>
      </c>
      <c r="D107" s="83">
        <f>IFERROR(VLOOKUP($A107,#REF!,3,FALSE),0)</f>
        <v>0</v>
      </c>
      <c r="E107" s="83">
        <f>IFERROR(VLOOKUP($A107,#REF!,3,FALSE),0)</f>
        <v>0</v>
      </c>
      <c r="F107" s="83">
        <f>IFERROR(VLOOKUP($A107,#REF!,3,FALSE),0)</f>
        <v>0</v>
      </c>
      <c r="G107" s="83">
        <f>IFERROR(VLOOKUP($A107,'RR1801'!$A$4:$D$121,3,FALSE),0)</f>
        <v>0</v>
      </c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</row>
    <row r="108" spans="1:29" x14ac:dyDescent="0.25">
      <c r="A108" s="83" t="s">
        <v>207</v>
      </c>
      <c r="B108" s="83"/>
      <c r="C108" s="83" t="str">
        <f t="shared" si="33"/>
        <v>7570</v>
      </c>
      <c r="D108" s="83">
        <f>IFERROR(VLOOKUP($A108,#REF!,3,FALSE),0)</f>
        <v>0</v>
      </c>
      <c r="E108" s="83">
        <f>IFERROR(VLOOKUP($A108,#REF!,3,FALSE),0)</f>
        <v>0</v>
      </c>
      <c r="F108" s="83">
        <f>IFERROR(VLOOKUP($A108,#REF!,3,FALSE),0)</f>
        <v>0</v>
      </c>
      <c r="G108" s="83">
        <f>IFERROR(VLOOKUP($A108,'RR1801'!$A$4:$D$121,3,FALSE),0)</f>
        <v>0</v>
      </c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</row>
    <row r="109" spans="1:29" s="83" customFormat="1" x14ac:dyDescent="0.25">
      <c r="A109" s="83" t="s">
        <v>328</v>
      </c>
      <c r="C109" s="83" t="str">
        <f t="shared" ref="C109" si="38">+LEFT(A109,4)</f>
        <v>7583</v>
      </c>
      <c r="D109" s="83">
        <f>IFERROR(VLOOKUP($A109,#REF!,3,FALSE),0)</f>
        <v>0</v>
      </c>
      <c r="E109" s="83">
        <f>IFERROR(VLOOKUP($A109,#REF!,3,FALSE),0)</f>
        <v>0</v>
      </c>
      <c r="F109" s="83">
        <f>IFERROR(VLOOKUP($A109,#REF!,3,FALSE),0)</f>
        <v>0</v>
      </c>
      <c r="G109" s="83">
        <f>IFERROR(VLOOKUP($A109,'RR1801'!$A$4:$D$121,3,FALSE),0)</f>
        <v>0</v>
      </c>
    </row>
    <row r="110" spans="1:29" x14ac:dyDescent="0.25">
      <c r="A110" s="83" t="s">
        <v>160</v>
      </c>
      <c r="B110" s="83"/>
      <c r="C110" s="83" t="str">
        <f t="shared" si="33"/>
        <v>7610</v>
      </c>
      <c r="D110" s="83">
        <f>IFERROR(VLOOKUP($A110,#REF!,3,FALSE),0)</f>
        <v>0</v>
      </c>
      <c r="E110" s="83">
        <f>IFERROR(VLOOKUP($A110,#REF!,3,FALSE),0)</f>
        <v>0</v>
      </c>
      <c r="F110" s="83">
        <f>IFERROR(VLOOKUP($A110,#REF!,3,FALSE),0)</f>
        <v>0</v>
      </c>
      <c r="G110" s="83">
        <f>IFERROR(VLOOKUP($A110,'RR1801'!$A$4:$D$121,3,FALSE),0)</f>
        <v>0</v>
      </c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</row>
    <row r="111" spans="1:29" x14ac:dyDescent="0.25">
      <c r="A111" s="83" t="s">
        <v>161</v>
      </c>
      <c r="B111" s="83"/>
      <c r="C111" s="83" t="str">
        <f t="shared" si="33"/>
        <v>7620</v>
      </c>
      <c r="D111" s="83">
        <f>IFERROR(VLOOKUP($A111,#REF!,3,FALSE),0)</f>
        <v>0</v>
      </c>
      <c r="E111" s="83">
        <f>IFERROR(VLOOKUP($A111,#REF!,3,FALSE),0)</f>
        <v>0</v>
      </c>
      <c r="F111" s="83">
        <f>IFERROR(VLOOKUP($A111,#REF!,3,FALSE),0)</f>
        <v>0</v>
      </c>
      <c r="G111" s="83">
        <f>IFERROR(VLOOKUP($A111,'RR1801'!$A$4:$D$121,3,FALSE),0)</f>
        <v>0</v>
      </c>
      <c r="H111" s="83"/>
      <c r="I111" s="83"/>
      <c r="J111" s="83"/>
      <c r="K111" s="83"/>
      <c r="L111" s="83"/>
      <c r="M111" s="83"/>
      <c r="N111" s="83"/>
      <c r="O111" s="83"/>
      <c r="P111" s="83"/>
      <c r="Q111" s="83"/>
      <c r="R111" s="83"/>
      <c r="S111" s="83"/>
      <c r="T111" s="83"/>
      <c r="U111" s="83"/>
      <c r="V111" s="83"/>
      <c r="W111" s="83"/>
      <c r="X111" s="83"/>
      <c r="Y111" s="83"/>
      <c r="Z111" s="83"/>
      <c r="AA111" s="83"/>
      <c r="AB111" s="83"/>
      <c r="AC111" s="83"/>
    </row>
    <row r="112" spans="1:29" x14ac:dyDescent="0.25">
      <c r="A112" s="83" t="s">
        <v>208</v>
      </c>
      <c r="B112" s="83"/>
      <c r="C112" s="83" t="str">
        <f t="shared" si="33"/>
        <v>7650</v>
      </c>
      <c r="D112" s="83">
        <f>IFERROR(VLOOKUP($A112,#REF!,3,FALSE),0)</f>
        <v>0</v>
      </c>
      <c r="E112" s="83">
        <f>IFERROR(VLOOKUP($A112,#REF!,3,FALSE),0)</f>
        <v>0</v>
      </c>
      <c r="F112" s="83">
        <f>IFERROR(VLOOKUP($A112,#REF!,3,FALSE),0)</f>
        <v>0</v>
      </c>
      <c r="G112" s="83">
        <f>IFERROR(VLOOKUP($A112,'RR1801'!$A$4:$D$121,3,FALSE),0)</f>
        <v>0</v>
      </c>
      <c r="H112" s="83"/>
      <c r="I112" s="83"/>
      <c r="J112" s="83"/>
      <c r="K112" s="83"/>
      <c r="L112" s="83"/>
      <c r="M112" s="83"/>
      <c r="N112" s="83"/>
      <c r="O112" s="83"/>
      <c r="P112" s="83"/>
      <c r="Q112" s="83"/>
      <c r="R112" s="83"/>
      <c r="S112" s="83"/>
      <c r="T112" s="83"/>
      <c r="U112" s="83"/>
      <c r="V112" s="83"/>
      <c r="W112" s="83"/>
      <c r="X112" s="83"/>
      <c r="Y112" s="83"/>
      <c r="Z112" s="83"/>
      <c r="AA112" s="83"/>
      <c r="AB112" s="83"/>
      <c r="AC112" s="83"/>
    </row>
    <row r="113" spans="1:29" x14ac:dyDescent="0.25">
      <c r="A113" s="83" t="s">
        <v>62</v>
      </c>
      <c r="B113" s="83"/>
      <c r="C113" s="83" t="str">
        <f t="shared" si="33"/>
        <v>7698</v>
      </c>
      <c r="D113" s="83">
        <f>IFERROR(VLOOKUP($A113,#REF!,3,FALSE),0)</f>
        <v>0</v>
      </c>
      <c r="E113" s="83">
        <f>IFERROR(VLOOKUP($A113,#REF!,3,FALSE),0)</f>
        <v>0</v>
      </c>
      <c r="F113" s="83">
        <f>IFERROR(VLOOKUP($A113,#REF!,3,FALSE),0)</f>
        <v>0</v>
      </c>
      <c r="G113" s="83">
        <f>IFERROR(VLOOKUP($A113,'RR1801'!$A$4:$D$121,3,FALSE),0)</f>
        <v>0</v>
      </c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</row>
    <row r="114" spans="1:29" x14ac:dyDescent="0.25">
      <c r="A114" s="83" t="s">
        <v>206</v>
      </c>
      <c r="B114" s="83"/>
      <c r="C114" s="83" t="str">
        <f t="shared" si="33"/>
        <v>7690</v>
      </c>
      <c r="D114" s="83">
        <f>IFERROR(VLOOKUP($A114,#REF!,3,FALSE),0)</f>
        <v>0</v>
      </c>
      <c r="E114" s="83">
        <f>IFERROR(VLOOKUP($A114,#REF!,3,FALSE),0)</f>
        <v>0</v>
      </c>
      <c r="F114" s="83">
        <f>IFERROR(VLOOKUP($A114,#REF!,3,FALSE),0)</f>
        <v>0</v>
      </c>
      <c r="G114" s="83">
        <f>IFERROR(VLOOKUP($A114,'RR1801'!$A$4:$D$121,3,FALSE),0)</f>
        <v>0</v>
      </c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</row>
    <row r="115" spans="1:29" x14ac:dyDescent="0.25">
      <c r="A115" s="83"/>
      <c r="B115" s="66" t="s">
        <v>203</v>
      </c>
      <c r="C115" s="83" t="str">
        <f t="shared" si="33"/>
        <v/>
      </c>
      <c r="D115" s="83"/>
      <c r="E115" s="83"/>
      <c r="F115" s="83"/>
      <c r="G115" s="83"/>
      <c r="H115" s="83"/>
      <c r="I115" s="83"/>
      <c r="J115" s="83"/>
      <c r="K115" s="83"/>
      <c r="L115" s="83"/>
      <c r="M115" s="83"/>
      <c r="N115" s="83"/>
      <c r="O115" s="83"/>
      <c r="P115" s="83"/>
      <c r="Q115" s="83">
        <f t="shared" ref="Q115" si="39">+SUM(D93:D114)</f>
        <v>0</v>
      </c>
      <c r="R115" s="83">
        <f t="shared" ref="R115" si="40">+SUM(E93:E114)</f>
        <v>0</v>
      </c>
      <c r="S115" s="83">
        <f t="shared" ref="S115:AB115" si="41">+SUM(F93:F114)</f>
        <v>0</v>
      </c>
      <c r="T115" s="83">
        <f t="shared" si="41"/>
        <v>0</v>
      </c>
      <c r="U115" s="83">
        <f t="shared" si="41"/>
        <v>0</v>
      </c>
      <c r="V115" s="83">
        <f t="shared" si="41"/>
        <v>0</v>
      </c>
      <c r="W115" s="83">
        <f t="shared" si="41"/>
        <v>0</v>
      </c>
      <c r="X115" s="83">
        <f t="shared" si="41"/>
        <v>0</v>
      </c>
      <c r="Y115" s="83">
        <f t="shared" si="41"/>
        <v>0</v>
      </c>
      <c r="Z115" s="83">
        <f t="shared" si="41"/>
        <v>0</v>
      </c>
      <c r="AA115" s="83">
        <f t="shared" si="41"/>
        <v>0</v>
      </c>
      <c r="AB115" s="83">
        <f t="shared" si="41"/>
        <v>0</v>
      </c>
      <c r="AC115" s="83"/>
    </row>
    <row r="116" spans="1:29" x14ac:dyDescent="0.25">
      <c r="A116" s="83"/>
      <c r="B116" s="83"/>
      <c r="C116" s="83" t="str">
        <f t="shared" si="33"/>
        <v/>
      </c>
      <c r="D116" s="83"/>
      <c r="E116" s="83"/>
      <c r="F116" s="83"/>
      <c r="G116" s="83"/>
      <c r="H116" s="83"/>
      <c r="I116" s="83"/>
      <c r="J116" s="83"/>
      <c r="K116" s="83"/>
      <c r="L116" s="83"/>
      <c r="M116" s="83"/>
      <c r="N116" s="83"/>
      <c r="O116" s="83"/>
      <c r="P116" s="83"/>
      <c r="Q116" s="83"/>
      <c r="R116" s="83"/>
      <c r="S116" s="83"/>
      <c r="T116" s="83"/>
      <c r="U116" s="83"/>
      <c r="V116" s="83"/>
      <c r="W116" s="83"/>
      <c r="X116" s="83"/>
      <c r="Y116" s="83"/>
      <c r="Z116" s="83"/>
      <c r="AA116" s="83"/>
      <c r="AB116" s="83"/>
      <c r="AC116" s="83"/>
    </row>
    <row r="117" spans="1:29" x14ac:dyDescent="0.25">
      <c r="A117" s="83" t="s">
        <v>213</v>
      </c>
      <c r="B117" s="83"/>
      <c r="C117" s="83" t="str">
        <f t="shared" si="33"/>
        <v>7831</v>
      </c>
      <c r="D117" s="83">
        <f>IFERROR(VLOOKUP($A117,#REF!,3,FALSE),0)</f>
        <v>0</v>
      </c>
      <c r="E117" s="83">
        <f>IFERROR(VLOOKUP($A117,#REF!,3,FALSE),0)</f>
        <v>0</v>
      </c>
      <c r="F117" s="83">
        <f>IFERROR(VLOOKUP($A117,#REF!,3,FALSE),0)</f>
        <v>0</v>
      </c>
      <c r="G117" s="83">
        <f>IFERROR(VLOOKUP($A117,'RR1801'!$A$4:$D$121,3,FALSE),0)</f>
        <v>0</v>
      </c>
      <c r="H117" s="83"/>
      <c r="I117" s="83"/>
      <c r="J117" s="83"/>
      <c r="K117" s="83"/>
      <c r="L117" s="83"/>
      <c r="M117" s="83"/>
      <c r="N117" s="83"/>
      <c r="O117" s="83"/>
      <c r="P117" s="83"/>
      <c r="Q117" s="83"/>
      <c r="R117" s="83"/>
      <c r="S117" s="83"/>
      <c r="T117" s="83"/>
      <c r="U117" s="83"/>
      <c r="V117" s="83"/>
      <c r="W117" s="83"/>
      <c r="X117" s="83"/>
      <c r="Y117" s="83"/>
      <c r="Z117" s="83"/>
      <c r="AA117" s="83"/>
      <c r="AB117" s="83"/>
      <c r="AC117" s="83"/>
    </row>
    <row r="118" spans="1:29" x14ac:dyDescent="0.25">
      <c r="A118" s="83"/>
      <c r="B118" s="66" t="s">
        <v>212</v>
      </c>
      <c r="C118" s="83" t="str">
        <f t="shared" si="33"/>
        <v/>
      </c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>
        <f t="shared" ref="Q118" si="42">+SUM(D117:D117)</f>
        <v>0</v>
      </c>
      <c r="R118" s="83">
        <f t="shared" ref="R118" si="43">+SUM(E117:E117)</f>
        <v>0</v>
      </c>
      <c r="S118" s="83">
        <f t="shared" ref="S118:AB118" si="44">+SUM(F117:F117)</f>
        <v>0</v>
      </c>
      <c r="T118" s="83">
        <f t="shared" si="44"/>
        <v>0</v>
      </c>
      <c r="U118" s="83">
        <f t="shared" si="44"/>
        <v>0</v>
      </c>
      <c r="V118" s="83">
        <f t="shared" si="44"/>
        <v>0</v>
      </c>
      <c r="W118" s="83">
        <f t="shared" si="44"/>
        <v>0</v>
      </c>
      <c r="X118" s="83">
        <f t="shared" si="44"/>
        <v>0</v>
      </c>
      <c r="Y118" s="83">
        <f t="shared" si="44"/>
        <v>0</v>
      </c>
      <c r="Z118" s="83">
        <f t="shared" si="44"/>
        <v>0</v>
      </c>
      <c r="AA118" s="83">
        <f t="shared" si="44"/>
        <v>0</v>
      </c>
      <c r="AB118" s="83">
        <f t="shared" si="44"/>
        <v>0</v>
      </c>
      <c r="AC118" s="83"/>
    </row>
    <row r="119" spans="1:29" x14ac:dyDescent="0.25">
      <c r="A119" s="83"/>
      <c r="B119" s="83"/>
      <c r="C119" s="83" t="str">
        <f t="shared" si="33"/>
        <v/>
      </c>
      <c r="D119" s="83"/>
      <c r="E119" s="83"/>
      <c r="F119" s="83"/>
      <c r="G119" s="83"/>
      <c r="H119" s="83"/>
      <c r="I119" s="83"/>
      <c r="J119" s="83"/>
      <c r="K119" s="83"/>
      <c r="L119" s="83"/>
      <c r="M119" s="83"/>
      <c r="N119" s="83"/>
      <c r="O119" s="83"/>
      <c r="P119" s="83"/>
      <c r="Q119" s="83"/>
      <c r="R119" s="83"/>
      <c r="S119" s="83"/>
      <c r="T119" s="83"/>
      <c r="U119" s="83"/>
      <c r="V119" s="83"/>
      <c r="W119" s="83"/>
      <c r="X119" s="83"/>
      <c r="Y119" s="83"/>
      <c r="Z119" s="83"/>
      <c r="AA119" s="83"/>
      <c r="AB119" s="83"/>
      <c r="AC119" s="83"/>
    </row>
    <row r="120" spans="1:29" x14ac:dyDescent="0.25">
      <c r="A120" s="83" t="s">
        <v>162</v>
      </c>
      <c r="B120" s="83"/>
      <c r="C120" s="83" t="str">
        <f t="shared" si="33"/>
        <v>8300</v>
      </c>
      <c r="D120" s="83">
        <f>IFERROR(VLOOKUP($A120,#REF!,3,FALSE),0)</f>
        <v>0</v>
      </c>
      <c r="E120" s="83">
        <f>IFERROR(VLOOKUP($A120,#REF!,3,FALSE),0)</f>
        <v>0</v>
      </c>
      <c r="F120" s="83">
        <f>IFERROR(VLOOKUP($A120,#REF!,3,FALSE),0)</f>
        <v>0</v>
      </c>
      <c r="G120" s="83">
        <f>IFERROR(VLOOKUP($A120,'RR1801'!$A$4:$D$121,3,FALSE),0)</f>
        <v>0</v>
      </c>
      <c r="H120" s="83"/>
      <c r="I120" s="83"/>
      <c r="J120" s="83"/>
      <c r="K120" s="83"/>
      <c r="L120" s="83"/>
      <c r="M120" s="83"/>
      <c r="N120" s="83"/>
      <c r="O120" s="83"/>
      <c r="P120" s="83"/>
      <c r="Q120" s="83"/>
      <c r="R120" s="83"/>
      <c r="S120" s="83"/>
      <c r="T120" s="83"/>
      <c r="U120" s="83"/>
      <c r="V120" s="83"/>
      <c r="W120" s="83"/>
      <c r="X120" s="83"/>
      <c r="Y120" s="83"/>
      <c r="Z120" s="83"/>
      <c r="AA120" s="83"/>
      <c r="AB120" s="83"/>
      <c r="AC120" s="83"/>
    </row>
    <row r="121" spans="1:29" x14ac:dyDescent="0.25">
      <c r="A121" s="83" t="s">
        <v>72</v>
      </c>
      <c r="B121" s="83"/>
      <c r="C121" s="83" t="str">
        <f t="shared" si="33"/>
        <v>8314</v>
      </c>
      <c r="D121" s="83">
        <f>IFERROR(VLOOKUP($A121,#REF!,3,FALSE),0)</f>
        <v>0</v>
      </c>
      <c r="E121" s="83">
        <f>IFERROR(VLOOKUP($A121,#REF!,3,FALSE),0)</f>
        <v>0</v>
      </c>
      <c r="F121" s="83">
        <f>IFERROR(VLOOKUP($A121,#REF!,3,FALSE),0)</f>
        <v>0</v>
      </c>
      <c r="G121" s="83">
        <f>IFERROR(VLOOKUP($A121,'RR1801'!$A$4:$D$121,3,FALSE),0)</f>
        <v>0</v>
      </c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</row>
    <row r="122" spans="1:29" x14ac:dyDescent="0.25">
      <c r="A122" s="83" t="s">
        <v>217</v>
      </c>
      <c r="B122" s="83"/>
      <c r="C122" s="83" t="str">
        <f t="shared" si="33"/>
        <v>7960</v>
      </c>
      <c r="D122" s="83">
        <f>IFERROR(VLOOKUP($A122,#REF!,3,FALSE),0)</f>
        <v>0</v>
      </c>
      <c r="E122" s="83">
        <f>IFERROR(VLOOKUP($A122,#REF!,3,FALSE),0)</f>
        <v>0</v>
      </c>
      <c r="F122" s="83">
        <f>IFERROR(VLOOKUP($A122,#REF!,3,FALSE),0)</f>
        <v>0</v>
      </c>
      <c r="G122" s="83">
        <f>IFERROR(VLOOKUP($A122,'RR1801'!$A$4:$D$121,3,FALSE),0)</f>
        <v>0</v>
      </c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</row>
    <row r="123" spans="1:29" x14ac:dyDescent="0.25">
      <c r="A123" s="83" t="s">
        <v>75</v>
      </c>
      <c r="B123" s="83"/>
      <c r="C123" s="83" t="str">
        <f t="shared" si="33"/>
        <v>8400</v>
      </c>
      <c r="D123" s="83">
        <f>IFERROR(VLOOKUP($A123,#REF!,3,FALSE),0)</f>
        <v>0</v>
      </c>
      <c r="E123" s="83">
        <f>IFERROR(VLOOKUP($A123,#REF!,3,FALSE),0)</f>
        <v>0</v>
      </c>
      <c r="F123" s="83">
        <f>IFERROR(VLOOKUP($A123,#REF!,3,FALSE),0)</f>
        <v>0</v>
      </c>
      <c r="G123" s="83">
        <f>IFERROR(VLOOKUP($A123,'RR1801'!$A$4:$D$121,3,FALSE),0)</f>
        <v>0</v>
      </c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</row>
    <row r="124" spans="1:29" x14ac:dyDescent="0.25">
      <c r="A124" s="83" t="s">
        <v>294</v>
      </c>
      <c r="B124" s="83"/>
      <c r="C124" s="83" t="str">
        <f t="shared" si="33"/>
        <v>8423</v>
      </c>
      <c r="D124" s="83">
        <f>IFERROR(VLOOKUP($A124,#REF!,3,FALSE),0)</f>
        <v>0</v>
      </c>
      <c r="E124" s="83">
        <f>IFERROR(VLOOKUP($A124,#REF!,3,FALSE),0)</f>
        <v>0</v>
      </c>
      <c r="F124" s="83">
        <f>IFERROR(VLOOKUP($A124,#REF!,3,FALSE),0)</f>
        <v>0</v>
      </c>
      <c r="G124" s="83">
        <f>IFERROR(VLOOKUP($A124,'RR1801'!$A$4:$D$121,3,FALSE),0)</f>
        <v>0</v>
      </c>
      <c r="H124" s="83"/>
      <c r="I124" s="83"/>
      <c r="J124" s="83"/>
      <c r="K124" s="83"/>
      <c r="L124" s="83"/>
      <c r="M124" s="83"/>
      <c r="N124" s="83"/>
      <c r="O124" s="83"/>
      <c r="P124" s="83"/>
      <c r="Q124" s="83"/>
      <c r="R124" s="83"/>
      <c r="S124" s="83"/>
      <c r="T124" s="83"/>
      <c r="U124" s="83"/>
      <c r="V124" s="83"/>
      <c r="W124" s="83"/>
      <c r="X124" s="83"/>
      <c r="Y124" s="83"/>
      <c r="Z124" s="83"/>
      <c r="AA124" s="83"/>
      <c r="AB124" s="83"/>
      <c r="AC124" s="83"/>
    </row>
    <row r="125" spans="1:29" x14ac:dyDescent="0.25">
      <c r="A125" s="83"/>
      <c r="B125" s="66" t="s">
        <v>214</v>
      </c>
      <c r="C125" s="83" t="str">
        <f t="shared" si="33"/>
        <v/>
      </c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>
        <f>+SUM(D120:D124)</f>
        <v>0</v>
      </c>
      <c r="R125" s="83">
        <f t="shared" ref="R125:AB125" si="45">+SUM(E120:E124)</f>
        <v>0</v>
      </c>
      <c r="S125" s="83">
        <f t="shared" si="45"/>
        <v>0</v>
      </c>
      <c r="T125" s="83">
        <f t="shared" si="45"/>
        <v>0</v>
      </c>
      <c r="U125" s="83">
        <f t="shared" si="45"/>
        <v>0</v>
      </c>
      <c r="V125" s="83">
        <f t="shared" si="45"/>
        <v>0</v>
      </c>
      <c r="W125" s="83">
        <f t="shared" si="45"/>
        <v>0</v>
      </c>
      <c r="X125" s="83">
        <f t="shared" si="45"/>
        <v>0</v>
      </c>
      <c r="Y125" s="83">
        <f t="shared" si="45"/>
        <v>0</v>
      </c>
      <c r="Z125" s="83">
        <f t="shared" si="45"/>
        <v>0</v>
      </c>
      <c r="AA125" s="83">
        <f t="shared" si="45"/>
        <v>0</v>
      </c>
      <c r="AB125" s="83">
        <f t="shared" si="45"/>
        <v>0</v>
      </c>
      <c r="AC125" s="83"/>
    </row>
    <row r="126" spans="1:29" x14ac:dyDescent="0.25">
      <c r="A126" s="83"/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</row>
    <row r="127" spans="1:29" x14ac:dyDescent="0.25">
      <c r="A127" s="83" t="s">
        <v>79</v>
      </c>
      <c r="B127" s="83"/>
      <c r="C127" s="83"/>
      <c r="D127" s="83">
        <f>SUM(D4:D126)</f>
        <v>0</v>
      </c>
      <c r="E127" s="83">
        <f t="shared" ref="E127:F127" si="46">SUM(E4:E126)</f>
        <v>0</v>
      </c>
      <c r="F127" s="83">
        <f t="shared" si="46"/>
        <v>0</v>
      </c>
      <c r="G127" s="83">
        <f t="shared" ref="G127" si="47">SUM(G4:G126)</f>
        <v>0</v>
      </c>
      <c r="H127" s="83">
        <f t="shared" ref="H127:O127" si="48">SUM(H4:H126)</f>
        <v>0</v>
      </c>
      <c r="I127" s="83">
        <f t="shared" si="48"/>
        <v>0</v>
      </c>
      <c r="J127" s="83">
        <f t="shared" si="48"/>
        <v>0</v>
      </c>
      <c r="K127" s="83">
        <f t="shared" si="48"/>
        <v>0</v>
      </c>
      <c r="L127" s="83">
        <f t="shared" si="48"/>
        <v>0</v>
      </c>
      <c r="M127" s="83">
        <f t="shared" si="48"/>
        <v>0</v>
      </c>
      <c r="N127" s="83">
        <f t="shared" si="48"/>
        <v>0</v>
      </c>
      <c r="O127" s="83">
        <f t="shared" si="48"/>
        <v>0</v>
      </c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</row>
    <row r="128" spans="1:29" x14ac:dyDescent="0.25">
      <c r="A128" s="83"/>
      <c r="B128" s="83" t="e">
        <f>+#REF!</f>
        <v>#REF!</v>
      </c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>
        <f>+D127</f>
        <v>0</v>
      </c>
      <c r="R128" s="83">
        <f>+E127</f>
        <v>0</v>
      </c>
      <c r="S128" s="83">
        <f>+F127</f>
        <v>0</v>
      </c>
      <c r="T128" s="83">
        <f t="shared" ref="T128:AB128" si="49">+G127</f>
        <v>0</v>
      </c>
      <c r="U128" s="83">
        <f t="shared" si="49"/>
        <v>0</v>
      </c>
      <c r="V128" s="83">
        <f t="shared" si="49"/>
        <v>0</v>
      </c>
      <c r="W128" s="83">
        <f t="shared" si="49"/>
        <v>0</v>
      </c>
      <c r="X128" s="83">
        <f t="shared" si="49"/>
        <v>0</v>
      </c>
      <c r="Y128" s="83">
        <f t="shared" si="49"/>
        <v>0</v>
      </c>
      <c r="Z128" s="83">
        <f t="shared" si="49"/>
        <v>0</v>
      </c>
      <c r="AA128" s="83">
        <f t="shared" si="49"/>
        <v>0</v>
      </c>
      <c r="AB128" s="83">
        <f t="shared" si="49"/>
        <v>0</v>
      </c>
      <c r="AC128" s="83"/>
    </row>
    <row r="129" spans="1:29" x14ac:dyDescent="0.25">
      <c r="A129" s="83"/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</row>
  </sheetData>
  <sortState ref="A1:A81">
    <sortCondition ref="A1"/>
  </sortState>
  <mergeCells count="1">
    <mergeCell ref="A43:B4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C72"/>
  <sheetViews>
    <sheetView workbookViewId="0">
      <selection activeCell="H18" sqref="H18"/>
    </sheetView>
  </sheetViews>
  <sheetFormatPr defaultColWidth="9.140625" defaultRowHeight="15" x14ac:dyDescent="0.25"/>
  <cols>
    <col min="1" max="1" width="5" style="52" customWidth="1"/>
    <col min="2" max="2" width="61.85546875" style="52" customWidth="1"/>
    <col min="3" max="3" width="9.140625" style="52"/>
    <col min="4" max="4" width="9.85546875" style="52" bestFit="1" customWidth="1"/>
    <col min="5" max="5" width="11" style="52" customWidth="1"/>
    <col min="6" max="6" width="10.7109375" style="52" customWidth="1"/>
    <col min="7" max="7" width="9.85546875" style="52" bestFit="1" customWidth="1"/>
    <col min="8" max="8" width="10.42578125" style="52" customWidth="1"/>
    <col min="9" max="11" width="9.140625" style="52"/>
    <col min="12" max="12" width="10.42578125" style="52" customWidth="1"/>
    <col min="13" max="13" width="10.85546875" style="52" customWidth="1"/>
    <col min="14" max="14" width="10.28515625" style="52" customWidth="1"/>
    <col min="15" max="15" width="11" style="52" customWidth="1"/>
    <col min="16" max="16" width="9.140625" style="52"/>
    <col min="17" max="17" width="12.7109375" style="52" bestFit="1" customWidth="1"/>
    <col min="18" max="16384" width="9.140625" style="52"/>
  </cols>
  <sheetData>
    <row r="1" spans="1:29" x14ac:dyDescent="0.25">
      <c r="A1" s="83"/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</row>
    <row r="2" spans="1:29" x14ac:dyDescent="0.25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</row>
    <row r="3" spans="1:29" x14ac:dyDescent="0.25">
      <c r="A3" s="83"/>
      <c r="B3" s="83"/>
      <c r="C3" s="83"/>
      <c r="D3" s="83" t="s">
        <v>18</v>
      </c>
      <c r="E3" s="83" t="s">
        <v>19</v>
      </c>
      <c r="F3" s="83" t="s">
        <v>8</v>
      </c>
      <c r="G3" s="83" t="s">
        <v>9</v>
      </c>
      <c r="H3" s="83" t="s">
        <v>10</v>
      </c>
      <c r="I3" s="83" t="s">
        <v>11</v>
      </c>
      <c r="J3" s="83" t="s">
        <v>12</v>
      </c>
      <c r="K3" s="83" t="s">
        <v>20</v>
      </c>
      <c r="L3" s="83" t="s">
        <v>21</v>
      </c>
      <c r="M3" s="83" t="s">
        <v>22</v>
      </c>
      <c r="N3" s="83" t="s">
        <v>23</v>
      </c>
      <c r="O3" s="83" t="s">
        <v>24</v>
      </c>
      <c r="P3" s="83"/>
      <c r="Q3" s="83" t="s">
        <v>18</v>
      </c>
      <c r="R3" s="83" t="s">
        <v>19</v>
      </c>
      <c r="S3" s="83" t="s">
        <v>8</v>
      </c>
      <c r="T3" s="83" t="s">
        <v>9</v>
      </c>
      <c r="U3" s="83" t="s">
        <v>10</v>
      </c>
      <c r="V3" s="83" t="s">
        <v>11</v>
      </c>
      <c r="W3" s="83" t="s">
        <v>12</v>
      </c>
      <c r="X3" s="83" t="s">
        <v>20</v>
      </c>
      <c r="Y3" s="83" t="s">
        <v>21</v>
      </c>
      <c r="Z3" s="83" t="s">
        <v>22</v>
      </c>
      <c r="AA3" s="83" t="s">
        <v>23</v>
      </c>
      <c r="AB3" s="83" t="s">
        <v>24</v>
      </c>
      <c r="AC3" s="83"/>
    </row>
    <row r="4" spans="1:29" ht="15" customHeight="1" x14ac:dyDescent="0.25">
      <c r="A4" s="457" t="s">
        <v>123</v>
      </c>
      <c r="B4" s="457"/>
      <c r="C4" s="83" t="str">
        <f>+LEFT(A4,4)</f>
        <v>1220</v>
      </c>
      <c r="D4" s="83">
        <f>IFERROR(VLOOKUP($A4,#REF!,3,FALSE),0)</f>
        <v>0</v>
      </c>
      <c r="E4" s="83">
        <f>IFERROR(VLOOKUP($A4,#REF!,3,FALSE),0)</f>
        <v>0</v>
      </c>
      <c r="F4" s="83">
        <f>IFERROR(VLOOKUP($A4,#REF!,3,FALSE),0)</f>
        <v>0</v>
      </c>
      <c r="G4" s="83">
        <f>IFERROR(VLOOKUP($A4,'BR1801'!$A$4:$C$114,3,FALSE),0)</f>
        <v>0</v>
      </c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</row>
    <row r="5" spans="1:29" ht="15" customHeight="1" x14ac:dyDescent="0.25">
      <c r="A5" s="457" t="s">
        <v>122</v>
      </c>
      <c r="B5" s="457"/>
      <c r="C5" s="83" t="str">
        <f>+LEFT(A5,4)</f>
        <v>1229</v>
      </c>
      <c r="D5" s="83">
        <f>IFERROR(VLOOKUP($A5,#REF!,3,FALSE),0)</f>
        <v>0</v>
      </c>
      <c r="E5" s="83">
        <f>IFERROR(VLOOKUP($A5,#REF!,3,FALSE),0)</f>
        <v>0</v>
      </c>
      <c r="F5" s="83">
        <f>IFERROR(VLOOKUP($A5,#REF!,3,FALSE),0)</f>
        <v>0</v>
      </c>
      <c r="G5" s="83">
        <f>IFERROR(VLOOKUP($A5,'BR1801'!$A$4:$C$114,3,FALSE),0)</f>
        <v>0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</row>
    <row r="6" spans="1:29" x14ac:dyDescent="0.25">
      <c r="A6" s="83"/>
      <c r="B6" s="53" t="s">
        <v>238</v>
      </c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>
        <f>+SUM(D4:D5)</f>
        <v>0</v>
      </c>
      <c r="R6" s="83">
        <f t="shared" ref="R6:AB6" si="0">+SUM(E4:E5)</f>
        <v>0</v>
      </c>
      <c r="S6" s="83">
        <f t="shared" si="0"/>
        <v>0</v>
      </c>
      <c r="T6" s="83">
        <f t="shared" si="0"/>
        <v>0</v>
      </c>
      <c r="U6" s="83">
        <f t="shared" si="0"/>
        <v>0</v>
      </c>
      <c r="V6" s="83">
        <f t="shared" si="0"/>
        <v>0</v>
      </c>
      <c r="W6" s="83">
        <f t="shared" si="0"/>
        <v>0</v>
      </c>
      <c r="X6" s="83">
        <f t="shared" si="0"/>
        <v>0</v>
      </c>
      <c r="Y6" s="83">
        <f t="shared" si="0"/>
        <v>0</v>
      </c>
      <c r="Z6" s="83">
        <f t="shared" si="0"/>
        <v>0</v>
      </c>
      <c r="AA6" s="83">
        <f t="shared" si="0"/>
        <v>0</v>
      </c>
      <c r="AB6" s="83">
        <f t="shared" si="0"/>
        <v>0</v>
      </c>
      <c r="AC6" s="83"/>
    </row>
    <row r="7" spans="1:29" x14ac:dyDescent="0.25">
      <c r="A7" s="71"/>
      <c r="B7" s="1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</row>
    <row r="8" spans="1:29" ht="15" customHeight="1" x14ac:dyDescent="0.25">
      <c r="A8" s="457" t="s">
        <v>322</v>
      </c>
      <c r="B8" s="457"/>
      <c r="C8" s="83" t="str">
        <f>+LEFT(A8,4)</f>
        <v>1380</v>
      </c>
      <c r="D8" s="83">
        <f>IFERROR(VLOOKUP($A8,#REF!,3,FALSE),0)</f>
        <v>0</v>
      </c>
      <c r="E8" s="83">
        <f>IFERROR(VLOOKUP($A8,#REF!,3,FALSE),0)</f>
        <v>0</v>
      </c>
      <c r="F8" s="83">
        <f>IFERROR(VLOOKUP($A8,#REF!,3,FALSE),0)</f>
        <v>0</v>
      </c>
      <c r="G8" s="83">
        <f>IFERROR(VLOOKUP($A8,'BR1801'!$A$4:$C$114,3,FALSE),0)</f>
        <v>0</v>
      </c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</row>
    <row r="9" spans="1:29" x14ac:dyDescent="0.25">
      <c r="A9" s="83"/>
      <c r="B9" s="53" t="s">
        <v>329</v>
      </c>
      <c r="C9" s="83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3"/>
      <c r="Q9" s="83">
        <f>+SUM(D8:D8)</f>
        <v>0</v>
      </c>
      <c r="R9" s="83">
        <f t="shared" ref="R9" si="1">+SUM(E8:E8)</f>
        <v>0</v>
      </c>
      <c r="S9" s="83">
        <f t="shared" ref="S9:AB9" si="2">+SUM(F8:F8)</f>
        <v>0</v>
      </c>
      <c r="T9" s="83">
        <f t="shared" si="2"/>
        <v>0</v>
      </c>
      <c r="U9" s="83">
        <f t="shared" si="2"/>
        <v>0</v>
      </c>
      <c r="V9" s="83">
        <f t="shared" si="2"/>
        <v>0</v>
      </c>
      <c r="W9" s="83">
        <f t="shared" si="2"/>
        <v>0</v>
      </c>
      <c r="X9" s="83">
        <f t="shared" si="2"/>
        <v>0</v>
      </c>
      <c r="Y9" s="83">
        <f t="shared" si="2"/>
        <v>0</v>
      </c>
      <c r="Z9" s="83">
        <f t="shared" si="2"/>
        <v>0</v>
      </c>
      <c r="AA9" s="83">
        <f t="shared" si="2"/>
        <v>0</v>
      </c>
      <c r="AB9" s="83">
        <f t="shared" si="2"/>
        <v>0</v>
      </c>
      <c r="AC9" s="83"/>
    </row>
    <row r="10" spans="1:29" x14ac:dyDescent="0.25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</row>
    <row r="11" spans="1:29" ht="15" customHeight="1" x14ac:dyDescent="0.25">
      <c r="A11" s="457" t="s">
        <v>119</v>
      </c>
      <c r="B11" s="457"/>
      <c r="C11" s="83" t="str">
        <f>+LEFT(A11,4)</f>
        <v>1400</v>
      </c>
      <c r="D11" s="83">
        <f>IFERROR(VLOOKUP($A11,#REF!,3,FALSE),0)</f>
        <v>0</v>
      </c>
      <c r="E11" s="83">
        <f>IFERROR(VLOOKUP($A11,#REF!,3,FALSE),0)</f>
        <v>0</v>
      </c>
      <c r="F11" s="83">
        <f>IFERROR(VLOOKUP($A11,#REF!,3,FALSE),0)</f>
        <v>0</v>
      </c>
      <c r="G11" s="83">
        <f>IFERROR(VLOOKUP($A11,'BR1801'!$A$4:$C$114,3,FALSE),0)</f>
        <v>0</v>
      </c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  <c r="S11" s="83"/>
      <c r="T11" s="83"/>
      <c r="U11" s="83"/>
      <c r="V11" s="83"/>
      <c r="W11" s="83"/>
      <c r="X11" s="83"/>
      <c r="Y11" s="83"/>
      <c r="Z11" s="83"/>
      <c r="AA11" s="83"/>
      <c r="AB11" s="83"/>
      <c r="AC11" s="83"/>
    </row>
    <row r="12" spans="1:29" x14ac:dyDescent="0.25">
      <c r="A12" s="83"/>
      <c r="B12" s="53" t="s">
        <v>241</v>
      </c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>
        <f>+SUM(D11:D11)</f>
        <v>0</v>
      </c>
      <c r="R12" s="83">
        <f t="shared" ref="R12:AB12" si="3">+SUM(E11:E11)</f>
        <v>0</v>
      </c>
      <c r="S12" s="83">
        <f t="shared" si="3"/>
        <v>0</v>
      </c>
      <c r="T12" s="83">
        <f t="shared" si="3"/>
        <v>0</v>
      </c>
      <c r="U12" s="83">
        <f t="shared" si="3"/>
        <v>0</v>
      </c>
      <c r="V12" s="83">
        <f t="shared" si="3"/>
        <v>0</v>
      </c>
      <c r="W12" s="83">
        <f t="shared" si="3"/>
        <v>0</v>
      </c>
      <c r="X12" s="83">
        <f t="shared" si="3"/>
        <v>0</v>
      </c>
      <c r="Y12" s="83">
        <f t="shared" si="3"/>
        <v>0</v>
      </c>
      <c r="Z12" s="83">
        <f t="shared" si="3"/>
        <v>0</v>
      </c>
      <c r="AA12" s="83">
        <f t="shared" si="3"/>
        <v>0</v>
      </c>
      <c r="AB12" s="83">
        <f t="shared" si="3"/>
        <v>0</v>
      </c>
      <c r="AC12" s="83"/>
    </row>
    <row r="13" spans="1:29" x14ac:dyDescent="0.25">
      <c r="A13" s="83"/>
      <c r="B13" s="83"/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</row>
    <row r="14" spans="1:29" ht="15" customHeight="1" x14ac:dyDescent="0.25">
      <c r="A14" s="457" t="s">
        <v>117</v>
      </c>
      <c r="B14" s="457"/>
      <c r="C14" s="83" t="str">
        <f>+LEFT(A14,4)</f>
        <v>1510</v>
      </c>
      <c r="D14" s="83">
        <f>IFERROR(VLOOKUP($A14,#REF!,3,FALSE),0)</f>
        <v>0</v>
      </c>
      <c r="E14" s="83">
        <f>IFERROR(VLOOKUP($A14,#REF!,3,FALSE),0)</f>
        <v>0</v>
      </c>
      <c r="F14" s="83">
        <f>IFERROR(VLOOKUP($A14,#REF!,3,FALSE),0)</f>
        <v>0</v>
      </c>
      <c r="G14" s="83">
        <f>IFERROR(VLOOKUP($A14,'BR1801'!$A$4:$C$114,3,FALSE),0)</f>
        <v>0</v>
      </c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</row>
    <row r="15" spans="1:29" ht="15" customHeight="1" x14ac:dyDescent="0.25">
      <c r="A15" s="83"/>
      <c r="B15" s="62" t="s">
        <v>243</v>
      </c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>
        <f>+SUM(D14:D14)</f>
        <v>0</v>
      </c>
      <c r="R15" s="83">
        <f t="shared" ref="R15:AB15" si="4">+SUM(E14:E14)</f>
        <v>0</v>
      </c>
      <c r="S15" s="83">
        <f t="shared" si="4"/>
        <v>0</v>
      </c>
      <c r="T15" s="83">
        <f t="shared" si="4"/>
        <v>0</v>
      </c>
      <c r="U15" s="83">
        <f t="shared" si="4"/>
        <v>0</v>
      </c>
      <c r="V15" s="83">
        <f t="shared" si="4"/>
        <v>0</v>
      </c>
      <c r="W15" s="83">
        <f t="shared" si="4"/>
        <v>0</v>
      </c>
      <c r="X15" s="83">
        <f t="shared" si="4"/>
        <v>0</v>
      </c>
      <c r="Y15" s="83">
        <f t="shared" si="4"/>
        <v>0</v>
      </c>
      <c r="Z15" s="83">
        <f t="shared" si="4"/>
        <v>0</v>
      </c>
      <c r="AA15" s="83">
        <f t="shared" si="4"/>
        <v>0</v>
      </c>
      <c r="AB15" s="83">
        <f t="shared" si="4"/>
        <v>0</v>
      </c>
      <c r="AC15" s="83"/>
    </row>
    <row r="16" spans="1:29" ht="15" customHeight="1" x14ac:dyDescent="0.25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</row>
    <row r="17" spans="1:29" x14ac:dyDescent="0.25">
      <c r="A17" s="457" t="s">
        <v>115</v>
      </c>
      <c r="B17" s="457"/>
      <c r="C17" s="83" t="str">
        <f>+LEFT(A17,4)</f>
        <v>1630</v>
      </c>
      <c r="D17" s="83">
        <f>IFERROR(VLOOKUP($A17,#REF!,3,FALSE),0)</f>
        <v>0</v>
      </c>
      <c r="E17" s="83">
        <f>IFERROR(VLOOKUP($A17,#REF!,3,FALSE),0)</f>
        <v>0</v>
      </c>
      <c r="F17" s="83">
        <f>IFERROR(VLOOKUP($A17,#REF!,3,FALSE),0)</f>
        <v>0</v>
      </c>
      <c r="G17" s="83">
        <f>IFERROR(VLOOKUP($A17,'BR1801'!$A$4:$C$114,3,FALSE),0)</f>
        <v>0</v>
      </c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</row>
    <row r="18" spans="1:29" x14ac:dyDescent="0.25">
      <c r="A18" s="457" t="s">
        <v>114</v>
      </c>
      <c r="B18" s="457"/>
      <c r="C18" s="83" t="str">
        <f>+LEFT(A18,4)</f>
        <v>1650</v>
      </c>
      <c r="D18" s="83">
        <f>IFERROR(VLOOKUP($A18,#REF!,3,FALSE),0)</f>
        <v>0</v>
      </c>
      <c r="E18" s="83">
        <f>IFERROR(VLOOKUP($A18,#REF!,3,FALSE),0)</f>
        <v>0</v>
      </c>
      <c r="F18" s="83">
        <f>IFERROR(VLOOKUP($A18,#REF!,3,FALSE),0)</f>
        <v>0</v>
      </c>
      <c r="G18" s="83">
        <f>IFERROR(VLOOKUP($A18,'BR1801'!$A$4:$C$114,3,FALSE),0)</f>
        <v>0</v>
      </c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</row>
    <row r="19" spans="1:29" ht="15" customHeight="1" x14ac:dyDescent="0.25">
      <c r="A19" s="457" t="s">
        <v>228</v>
      </c>
      <c r="B19" s="457"/>
      <c r="C19" s="83" t="str">
        <f>+LEFT(A19,4)</f>
        <v>1684</v>
      </c>
      <c r="D19" s="83">
        <f>IFERROR(VLOOKUP($A19,#REF!,3,FALSE),0)</f>
        <v>0</v>
      </c>
      <c r="E19" s="83">
        <f>IFERROR(VLOOKUP($A19,#REF!,3,FALSE),0)</f>
        <v>0</v>
      </c>
      <c r="F19" s="83">
        <f>IFERROR(VLOOKUP($A19,#REF!,3,FALSE),0)</f>
        <v>0</v>
      </c>
      <c r="G19" s="83">
        <f>IFERROR(VLOOKUP($A19,'BR1801'!$A$4:$C$114,3,FALSE),0)</f>
        <v>0</v>
      </c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  <c r="T19" s="83"/>
      <c r="U19" s="83"/>
      <c r="V19" s="83"/>
      <c r="W19" s="83"/>
      <c r="X19" s="83"/>
      <c r="Y19" s="83"/>
      <c r="Z19" s="83"/>
      <c r="AA19" s="83"/>
      <c r="AB19" s="83"/>
      <c r="AC19" s="83"/>
    </row>
    <row r="20" spans="1:29" ht="15" customHeight="1" x14ac:dyDescent="0.25">
      <c r="A20" s="83"/>
      <c r="B20" s="62" t="s">
        <v>244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>
        <f>+SUM(D17:D19)</f>
        <v>0</v>
      </c>
      <c r="R20" s="83">
        <f t="shared" ref="R20:AB20" si="5">+SUM(E17:E19)</f>
        <v>0</v>
      </c>
      <c r="S20" s="83">
        <f t="shared" si="5"/>
        <v>0</v>
      </c>
      <c r="T20" s="83">
        <f t="shared" si="5"/>
        <v>0</v>
      </c>
      <c r="U20" s="83">
        <f t="shared" si="5"/>
        <v>0</v>
      </c>
      <c r="V20" s="83">
        <f t="shared" si="5"/>
        <v>0</v>
      </c>
      <c r="W20" s="83">
        <f t="shared" si="5"/>
        <v>0</v>
      </c>
      <c r="X20" s="83">
        <f t="shared" si="5"/>
        <v>0</v>
      </c>
      <c r="Y20" s="83">
        <f t="shared" si="5"/>
        <v>0</v>
      </c>
      <c r="Z20" s="83">
        <f t="shared" si="5"/>
        <v>0</v>
      </c>
      <c r="AA20" s="83">
        <f t="shared" si="5"/>
        <v>0</v>
      </c>
      <c r="AB20" s="83">
        <f t="shared" si="5"/>
        <v>0</v>
      </c>
      <c r="AC20" s="83"/>
    </row>
    <row r="21" spans="1:29" ht="15" customHeight="1" x14ac:dyDescent="0.25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83"/>
      <c r="AA21" s="83"/>
      <c r="AB21" s="83"/>
      <c r="AC21" s="83"/>
    </row>
    <row r="22" spans="1:29" x14ac:dyDescent="0.25">
      <c r="A22" s="457" t="s">
        <v>112</v>
      </c>
      <c r="B22" s="457"/>
      <c r="C22" s="83" t="str">
        <f>+LEFT(A22,4)</f>
        <v>1710</v>
      </c>
      <c r="D22" s="83">
        <f>IFERROR(VLOOKUP($A22,#REF!,3,FALSE),0)</f>
        <v>0</v>
      </c>
      <c r="E22" s="83">
        <f>IFERROR(VLOOKUP($A22,#REF!,3,FALSE),0)</f>
        <v>0</v>
      </c>
      <c r="F22" s="83">
        <f>IFERROR(VLOOKUP($A22,#REF!,3,FALSE),0)</f>
        <v>0</v>
      </c>
      <c r="G22" s="83">
        <f>IFERROR(VLOOKUP($A22,'BR1801'!$A$4:$C$114,3,FALSE),0)</f>
        <v>0</v>
      </c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83"/>
      <c r="AA22" s="83"/>
      <c r="AB22" s="83"/>
      <c r="AC22" s="83"/>
    </row>
    <row r="23" spans="1:29" x14ac:dyDescent="0.25">
      <c r="A23" s="457" t="s">
        <v>111</v>
      </c>
      <c r="B23" s="457"/>
      <c r="C23" s="83" t="str">
        <f>+LEFT(A23,4)</f>
        <v>1730</v>
      </c>
      <c r="D23" s="83">
        <f>IFERROR(VLOOKUP($A23,#REF!,3,FALSE),0)</f>
        <v>0</v>
      </c>
      <c r="E23" s="83">
        <f>IFERROR(VLOOKUP($A23,#REF!,3,FALSE),0)</f>
        <v>0</v>
      </c>
      <c r="F23" s="83">
        <f>IFERROR(VLOOKUP($A23,#REF!,3,FALSE),0)</f>
        <v>0</v>
      </c>
      <c r="G23" s="83">
        <f>IFERROR(VLOOKUP($A23,'BR1801'!$A$4:$C$114,3,FALSE),0)</f>
        <v>0</v>
      </c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  <c r="AA23" s="83"/>
      <c r="AB23" s="83"/>
      <c r="AC23" s="83"/>
    </row>
    <row r="24" spans="1:29" ht="15" customHeight="1" x14ac:dyDescent="0.25">
      <c r="A24" s="457" t="s">
        <v>110</v>
      </c>
      <c r="B24" s="457"/>
      <c r="C24" s="83" t="str">
        <f>+LEFT(A24,4)</f>
        <v>1790</v>
      </c>
      <c r="D24" s="83">
        <f>IFERROR(VLOOKUP($A24,#REF!,3,FALSE),0)</f>
        <v>0</v>
      </c>
      <c r="E24" s="83">
        <f>IFERROR(VLOOKUP($A24,#REF!,3,FALSE),0)</f>
        <v>0</v>
      </c>
      <c r="F24" s="83">
        <f>IFERROR(VLOOKUP($A24,#REF!,3,FALSE),0)</f>
        <v>0</v>
      </c>
      <c r="G24" s="83">
        <f>IFERROR(VLOOKUP($A24,'BR1801'!$A$4:$C$114,3,FALSE),0)</f>
        <v>0</v>
      </c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</row>
    <row r="25" spans="1:29" ht="15" customHeight="1" x14ac:dyDescent="0.25">
      <c r="A25" s="83"/>
      <c r="B25" s="66" t="s">
        <v>265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>
        <f>+SUM(D22:D24)</f>
        <v>0</v>
      </c>
      <c r="R25" s="83">
        <f t="shared" ref="R25:AB25" si="6">+SUM(E22:E24)</f>
        <v>0</v>
      </c>
      <c r="S25" s="83">
        <f t="shared" si="6"/>
        <v>0</v>
      </c>
      <c r="T25" s="83">
        <f t="shared" si="6"/>
        <v>0</v>
      </c>
      <c r="U25" s="83">
        <f t="shared" si="6"/>
        <v>0</v>
      </c>
      <c r="V25" s="83">
        <f t="shared" si="6"/>
        <v>0</v>
      </c>
      <c r="W25" s="83">
        <f t="shared" si="6"/>
        <v>0</v>
      </c>
      <c r="X25" s="83">
        <f t="shared" si="6"/>
        <v>0</v>
      </c>
      <c r="Y25" s="83">
        <f t="shared" si="6"/>
        <v>0</v>
      </c>
      <c r="Z25" s="83">
        <f t="shared" si="6"/>
        <v>0</v>
      </c>
      <c r="AA25" s="83">
        <f t="shared" si="6"/>
        <v>0</v>
      </c>
      <c r="AB25" s="83">
        <f t="shared" si="6"/>
        <v>0</v>
      </c>
      <c r="AC25" s="83"/>
    </row>
    <row r="26" spans="1:29" ht="15" customHeight="1" x14ac:dyDescent="0.25">
      <c r="A26" s="83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  <c r="S26" s="83"/>
      <c r="T26" s="83"/>
      <c r="U26" s="83"/>
      <c r="V26" s="83"/>
      <c r="W26" s="83"/>
      <c r="X26" s="83"/>
      <c r="Y26" s="83"/>
      <c r="Z26" s="83"/>
      <c r="AA26" s="83"/>
      <c r="AB26" s="83"/>
      <c r="AC26" s="83"/>
    </row>
    <row r="27" spans="1:29" x14ac:dyDescent="0.25">
      <c r="A27" s="457" t="s">
        <v>324</v>
      </c>
      <c r="B27" s="457"/>
      <c r="C27" s="83" t="str">
        <f>+LEFT(A27,4)</f>
        <v>1920</v>
      </c>
      <c r="D27" s="83">
        <f>IFERROR(VLOOKUP($A27,#REF!,3,FALSE),0)</f>
        <v>0</v>
      </c>
      <c r="E27" s="83">
        <f>IFERROR(VLOOKUP($A27,#REF!,3,FALSE),0)</f>
        <v>0</v>
      </c>
      <c r="F27" s="83">
        <f>IFERROR(VLOOKUP($A27,#REF!,3,FALSE),0)</f>
        <v>0</v>
      </c>
      <c r="G27" s="83">
        <f>IFERROR(VLOOKUP($A27,'BR1801'!$A$4:$C$114,3,FALSE),0)</f>
        <v>0</v>
      </c>
      <c r="H27" s="83"/>
      <c r="I27" s="83"/>
      <c r="J27" s="83"/>
      <c r="K27" s="83"/>
      <c r="L27" s="83"/>
      <c r="M27" s="83"/>
      <c r="N27" s="83"/>
      <c r="O27" s="83"/>
      <c r="P27" s="83"/>
      <c r="Q27" s="83"/>
      <c r="R27" s="83"/>
      <c r="S27" s="83"/>
      <c r="T27" s="83"/>
      <c r="U27" s="83"/>
      <c r="V27" s="83"/>
      <c r="W27" s="83"/>
      <c r="X27" s="83"/>
      <c r="Y27" s="83"/>
      <c r="Z27" s="83"/>
      <c r="AA27" s="83"/>
      <c r="AB27" s="83"/>
      <c r="AC27" s="83"/>
    </row>
    <row r="28" spans="1:29" x14ac:dyDescent="0.25">
      <c r="A28" s="457" t="s">
        <v>108</v>
      </c>
      <c r="B28" s="457"/>
      <c r="C28" s="83" t="str">
        <f>+LEFT(A28,4)</f>
        <v>1930</v>
      </c>
      <c r="D28" s="83">
        <f>IFERROR(VLOOKUP($A28,#REF!,3,FALSE),0)</f>
        <v>0</v>
      </c>
      <c r="E28" s="83">
        <f>IFERROR(VLOOKUP($A28,#REF!,3,FALSE),0)</f>
        <v>0</v>
      </c>
      <c r="F28" s="83">
        <f>IFERROR(VLOOKUP($A28,#REF!,3,FALSE),0)</f>
        <v>0</v>
      </c>
      <c r="G28" s="83">
        <f>IFERROR(VLOOKUP($A28,'BR1801'!$A$4:$C$114,3,FALSE),0)</f>
        <v>0</v>
      </c>
      <c r="H28" s="83"/>
      <c r="I28" s="83"/>
      <c r="J28" s="83"/>
      <c r="K28" s="83"/>
      <c r="L28" s="83"/>
      <c r="M28" s="83"/>
      <c r="N28" s="83"/>
      <c r="O28" s="83"/>
      <c r="P28" s="83"/>
      <c r="Q28" s="83"/>
      <c r="R28" s="83"/>
      <c r="S28" s="83"/>
      <c r="T28" s="83"/>
      <c r="U28" s="83"/>
      <c r="V28" s="83"/>
      <c r="W28" s="83"/>
      <c r="X28" s="83"/>
      <c r="Y28" s="83"/>
      <c r="Z28" s="83"/>
      <c r="AA28" s="83"/>
      <c r="AB28" s="83"/>
      <c r="AC28" s="83"/>
    </row>
    <row r="29" spans="1:29" ht="15" customHeight="1" x14ac:dyDescent="0.25">
      <c r="A29" s="457" t="s">
        <v>229</v>
      </c>
      <c r="B29" s="457"/>
      <c r="C29" s="83" t="str">
        <f>+LEFT(A29,4)</f>
        <v>1940</v>
      </c>
      <c r="D29" s="83">
        <f>IFERROR(VLOOKUP($A29,#REF!,3,FALSE),0)</f>
        <v>0</v>
      </c>
      <c r="E29" s="83">
        <f>IFERROR(VLOOKUP($A29,#REF!,3,FALSE),0)</f>
        <v>0</v>
      </c>
      <c r="F29" s="83">
        <f>IFERROR(VLOOKUP($A29,#REF!,3,FALSE),0)</f>
        <v>0</v>
      </c>
      <c r="G29" s="83">
        <f>IFERROR(VLOOKUP($A29,'BR1801'!$A$4:$C$114,3,FALSE),0)</f>
        <v>0</v>
      </c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</row>
    <row r="30" spans="1:29" x14ac:dyDescent="0.25">
      <c r="A30" s="457" t="s">
        <v>230</v>
      </c>
      <c r="B30" s="457"/>
      <c r="C30" s="83" t="str">
        <f>+LEFT(A30,4)</f>
        <v>1950</v>
      </c>
      <c r="D30" s="83">
        <f>IFERROR(VLOOKUP($A30,#REF!,3,FALSE),0)</f>
        <v>0</v>
      </c>
      <c r="E30" s="83">
        <f>IFERROR(VLOOKUP($A30,#REF!,3,FALSE),0)</f>
        <v>0</v>
      </c>
      <c r="F30" s="83">
        <f>IFERROR(VLOOKUP($A30,#REF!,3,FALSE),0)</f>
        <v>0</v>
      </c>
      <c r="G30" s="83">
        <f>IFERROR(VLOOKUP($A30,'BR1801'!$A$4:$C$114,3,FALSE),0)</f>
        <v>0</v>
      </c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83"/>
      <c r="T30" s="83"/>
      <c r="U30" s="83"/>
      <c r="V30" s="83"/>
      <c r="W30" s="83"/>
      <c r="X30" s="83"/>
      <c r="Y30" s="83"/>
      <c r="Z30" s="83"/>
      <c r="AA30" s="83"/>
      <c r="AB30" s="83"/>
      <c r="AC30" s="83"/>
    </row>
    <row r="31" spans="1:29" x14ac:dyDescent="0.25">
      <c r="A31" s="83"/>
      <c r="B31" s="66" t="s">
        <v>246</v>
      </c>
      <c r="C31" s="83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3"/>
      <c r="Q31" s="83">
        <f t="shared" ref="Q31" si="7">+SUM(D27:D30)</f>
        <v>0</v>
      </c>
      <c r="R31" s="83">
        <f t="shared" ref="R31" si="8">+SUM(E27:E30)</f>
        <v>0</v>
      </c>
      <c r="S31" s="83">
        <f t="shared" ref="S31:AB31" si="9">+SUM(F27:F30)</f>
        <v>0</v>
      </c>
      <c r="T31" s="83">
        <f t="shared" si="9"/>
        <v>0</v>
      </c>
      <c r="U31" s="83">
        <f t="shared" si="9"/>
        <v>0</v>
      </c>
      <c r="V31" s="83">
        <f t="shared" si="9"/>
        <v>0</v>
      </c>
      <c r="W31" s="83">
        <f t="shared" si="9"/>
        <v>0</v>
      </c>
      <c r="X31" s="83">
        <f t="shared" si="9"/>
        <v>0</v>
      </c>
      <c r="Y31" s="83">
        <f t="shared" si="9"/>
        <v>0</v>
      </c>
      <c r="Z31" s="83">
        <f t="shared" si="9"/>
        <v>0</v>
      </c>
      <c r="AA31" s="83">
        <f t="shared" si="9"/>
        <v>0</v>
      </c>
      <c r="AB31" s="83">
        <f t="shared" si="9"/>
        <v>0</v>
      </c>
      <c r="AC31" s="83"/>
    </row>
    <row r="32" spans="1:29" ht="15" customHeight="1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</row>
    <row r="33" spans="1:29" ht="15" customHeight="1" x14ac:dyDescent="0.25">
      <c r="A33" s="457" t="s">
        <v>103</v>
      </c>
      <c r="B33" s="457"/>
      <c r="C33" s="83" t="str">
        <f>+LEFT(A33,4)</f>
        <v>2081</v>
      </c>
      <c r="D33" s="83">
        <f>IFERROR(VLOOKUP($A33,#REF!,3,FALSE),0)</f>
        <v>0</v>
      </c>
      <c r="E33" s="83">
        <f>IFERROR(VLOOKUP($A33,#REF!,3,FALSE),0)</f>
        <v>0</v>
      </c>
      <c r="F33" s="83">
        <f>IFERROR(VLOOKUP($A33,#REF!,3,FALSE),0)</f>
        <v>0</v>
      </c>
      <c r="G33" s="83">
        <f>IFERROR(VLOOKUP($A33,'BR1801'!$A$4:$C$114,3,FALSE),0)</f>
        <v>0</v>
      </c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</row>
    <row r="34" spans="1:29" ht="15" customHeight="1" x14ac:dyDescent="0.25">
      <c r="A34" s="83"/>
      <c r="B34" s="62" t="s">
        <v>252</v>
      </c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3"/>
      <c r="P34" s="83"/>
      <c r="Q34" s="83">
        <f>+SUM(D33:D33)</f>
        <v>0</v>
      </c>
      <c r="R34" s="83">
        <f t="shared" ref="R34:AB34" si="10">+SUM(E33:E33)</f>
        <v>0</v>
      </c>
      <c r="S34" s="83">
        <f t="shared" si="10"/>
        <v>0</v>
      </c>
      <c r="T34" s="83">
        <f t="shared" si="10"/>
        <v>0</v>
      </c>
      <c r="U34" s="83">
        <f t="shared" si="10"/>
        <v>0</v>
      </c>
      <c r="V34" s="83">
        <f t="shared" si="10"/>
        <v>0</v>
      </c>
      <c r="W34" s="83">
        <f t="shared" si="10"/>
        <v>0</v>
      </c>
      <c r="X34" s="83">
        <f t="shared" si="10"/>
        <v>0</v>
      </c>
      <c r="Y34" s="83">
        <f t="shared" si="10"/>
        <v>0</v>
      </c>
      <c r="Z34" s="83">
        <f t="shared" si="10"/>
        <v>0</v>
      </c>
      <c r="AA34" s="83">
        <f t="shared" si="10"/>
        <v>0</v>
      </c>
      <c r="AB34" s="83">
        <f t="shared" si="10"/>
        <v>0</v>
      </c>
      <c r="AC34" s="83"/>
    </row>
    <row r="35" spans="1:29" x14ac:dyDescent="0.25">
      <c r="A35" s="83"/>
      <c r="B35" s="83"/>
      <c r="C35" s="83"/>
      <c r="D35" s="83"/>
      <c r="E35" s="83"/>
      <c r="F35" s="83"/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</row>
    <row r="36" spans="1:29" x14ac:dyDescent="0.25">
      <c r="A36" s="457" t="s">
        <v>102</v>
      </c>
      <c r="B36" s="457"/>
      <c r="C36" s="83" t="str">
        <f>+LEFT(A36,4)</f>
        <v>2091</v>
      </c>
      <c r="D36" s="83">
        <f>IFERROR(VLOOKUP($A36,#REF!,3,FALSE),0)</f>
        <v>0</v>
      </c>
      <c r="E36" s="83">
        <f>IFERROR(VLOOKUP($A36,#REF!,3,FALSE),0)</f>
        <v>0</v>
      </c>
      <c r="F36" s="83">
        <f>IFERROR(VLOOKUP($A36,#REF!,3,FALSE),0)</f>
        <v>0</v>
      </c>
      <c r="G36" s="83">
        <f>IFERROR(VLOOKUP($A36,'BR1801'!$A$4:$C$114,3,FALSE),0)</f>
        <v>0</v>
      </c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83"/>
      <c r="T36" s="83"/>
      <c r="U36" s="83"/>
      <c r="V36" s="83"/>
      <c r="W36" s="83"/>
      <c r="X36" s="83"/>
      <c r="Y36" s="83"/>
      <c r="Z36" s="83"/>
      <c r="AA36" s="83"/>
      <c r="AB36" s="83"/>
      <c r="AC36" s="83"/>
    </row>
    <row r="37" spans="1:29" s="83" customFormat="1" ht="15" customHeight="1" x14ac:dyDescent="0.25">
      <c r="A37" s="457" t="s">
        <v>101</v>
      </c>
      <c r="B37" s="457"/>
      <c r="C37" s="83" t="str">
        <f>+LEFT(A37,4)</f>
        <v>2093</v>
      </c>
      <c r="D37" s="83">
        <f>IFERROR(VLOOKUP($A37,#REF!,3,FALSE),0)</f>
        <v>0</v>
      </c>
      <c r="E37" s="83">
        <f>IFERROR(VLOOKUP($A37,#REF!,3,FALSE),0)</f>
        <v>0</v>
      </c>
      <c r="F37" s="83">
        <f>IFERROR(VLOOKUP($A37,#REF!,3,FALSE),0)</f>
        <v>0</v>
      </c>
      <c r="G37" s="83">
        <f>IFERROR(VLOOKUP($A37,'BR1801'!$A$4:$C$114,3,FALSE),0)</f>
        <v>0</v>
      </c>
    </row>
    <row r="38" spans="1:29" s="83" customFormat="1" ht="15" customHeight="1" x14ac:dyDescent="0.25">
      <c r="A38" s="457" t="s">
        <v>100</v>
      </c>
      <c r="B38" s="457"/>
      <c r="C38" s="83" t="str">
        <f>+LEFT(A38,4)</f>
        <v>2099</v>
      </c>
      <c r="D38" s="83">
        <f>IFERROR(VLOOKUP($A38,#REF!,3,FALSE),0)</f>
        <v>0</v>
      </c>
      <c r="E38" s="83">
        <f>IFERROR(VLOOKUP($A38,#REF!,3,FALSE),0)</f>
        <v>0</v>
      </c>
      <c r="F38" s="83">
        <f>IFERROR(VLOOKUP($A38,#REF!,3,FALSE),0)</f>
        <v>0</v>
      </c>
      <c r="G38" s="83">
        <f>IFERROR(VLOOKUP($A38,'BR1801'!$A$4:$C$114,3,FALSE),0)</f>
        <v>0</v>
      </c>
    </row>
    <row r="39" spans="1:29" s="83" customFormat="1" x14ac:dyDescent="0.25">
      <c r="B39" s="66" t="s">
        <v>254</v>
      </c>
      <c r="Q39" s="83">
        <f>+SUM(D36:D38)</f>
        <v>0</v>
      </c>
      <c r="R39" s="83">
        <f t="shared" ref="R39:AB39" si="11">+SUM(E36:E38)</f>
        <v>0</v>
      </c>
      <c r="S39" s="83">
        <f t="shared" si="11"/>
        <v>0</v>
      </c>
      <c r="T39" s="83">
        <f t="shared" si="11"/>
        <v>0</v>
      </c>
      <c r="U39" s="83">
        <f t="shared" si="11"/>
        <v>0</v>
      </c>
      <c r="V39" s="83">
        <f t="shared" si="11"/>
        <v>0</v>
      </c>
      <c r="W39" s="83">
        <f t="shared" si="11"/>
        <v>0</v>
      </c>
      <c r="X39" s="83">
        <f t="shared" si="11"/>
        <v>0</v>
      </c>
      <c r="Y39" s="83">
        <f t="shared" si="11"/>
        <v>0</v>
      </c>
      <c r="Z39" s="83">
        <f t="shared" si="11"/>
        <v>0</v>
      </c>
      <c r="AA39" s="83">
        <f t="shared" si="11"/>
        <v>0</v>
      </c>
      <c r="AB39" s="83">
        <f t="shared" si="11"/>
        <v>0</v>
      </c>
    </row>
    <row r="40" spans="1:29" ht="15" customHeight="1" x14ac:dyDescent="0.25">
      <c r="A40" s="83"/>
      <c r="B40" s="83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  <c r="P40" s="83"/>
      <c r="Q40" s="83"/>
      <c r="R40" s="83"/>
      <c r="S40" s="83"/>
      <c r="T40" s="83"/>
      <c r="U40" s="83"/>
      <c r="V40" s="83"/>
      <c r="W40" s="83"/>
      <c r="X40" s="83"/>
      <c r="Y40" s="83"/>
      <c r="Z40" s="83"/>
      <c r="AA40" s="83"/>
      <c r="AB40" s="83"/>
      <c r="AC40" s="83"/>
    </row>
    <row r="41" spans="1:29" x14ac:dyDescent="0.25">
      <c r="A41" s="457" t="s">
        <v>296</v>
      </c>
      <c r="B41" s="457"/>
      <c r="C41" s="83" t="str">
        <f>+LEFT(A41,4)</f>
        <v>2115</v>
      </c>
      <c r="D41" s="83">
        <f>IFERROR(VLOOKUP($A41,#REF!,3,FALSE),0)</f>
        <v>0</v>
      </c>
      <c r="E41" s="83">
        <f>IFERROR(VLOOKUP($A41,#REF!,3,FALSE),0)</f>
        <v>0</v>
      </c>
      <c r="F41" s="83">
        <f>IFERROR(VLOOKUP($A41,#REF!,3,FALSE),0)</f>
        <v>0</v>
      </c>
      <c r="G41" s="83">
        <f>IFERROR(VLOOKUP($A41,'BR1801'!$A$4:$C$114,3,FALSE),0)</f>
        <v>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</row>
    <row r="42" spans="1:29" x14ac:dyDescent="0.25">
      <c r="A42" s="457" t="s">
        <v>297</v>
      </c>
      <c r="B42" s="457"/>
      <c r="C42" s="83" t="str">
        <f>+LEFT(A42,4)</f>
        <v>2150</v>
      </c>
      <c r="D42" s="83">
        <f>IFERROR(VLOOKUP($A42,#REF!,3,FALSE),0)</f>
        <v>0</v>
      </c>
      <c r="E42" s="83">
        <f>IFERROR(VLOOKUP($A42,#REF!,3,FALSE),0)</f>
        <v>0</v>
      </c>
      <c r="F42" s="83">
        <f>IFERROR(VLOOKUP($A42,#REF!,3,FALSE),0)</f>
        <v>0</v>
      </c>
      <c r="G42" s="83">
        <f>IFERROR(VLOOKUP($A42,'BR1801'!$A$4:$C$114,3,FALSE),0)</f>
        <v>0</v>
      </c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83"/>
      <c r="T42" s="83"/>
      <c r="U42" s="83"/>
      <c r="V42" s="83"/>
      <c r="W42" s="83"/>
      <c r="X42" s="83"/>
      <c r="Y42" s="83"/>
      <c r="Z42" s="83"/>
      <c r="AA42" s="83"/>
      <c r="AB42" s="83"/>
      <c r="AC42" s="83"/>
    </row>
    <row r="43" spans="1:29" ht="15" customHeight="1" x14ac:dyDescent="0.25">
      <c r="A43" s="83"/>
      <c r="B43" s="66" t="s">
        <v>295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>
        <f t="shared" ref="Q43:AB43" si="12">+SUM(D41:D42)</f>
        <v>0</v>
      </c>
      <c r="R43" s="83">
        <f t="shared" si="12"/>
        <v>0</v>
      </c>
      <c r="S43" s="83">
        <f t="shared" si="12"/>
        <v>0</v>
      </c>
      <c r="T43" s="83">
        <f t="shared" si="12"/>
        <v>0</v>
      </c>
      <c r="U43" s="83">
        <f t="shared" si="12"/>
        <v>0</v>
      </c>
      <c r="V43" s="83">
        <f t="shared" si="12"/>
        <v>0</v>
      </c>
      <c r="W43" s="83">
        <f t="shared" si="12"/>
        <v>0</v>
      </c>
      <c r="X43" s="83">
        <f t="shared" si="12"/>
        <v>0</v>
      </c>
      <c r="Y43" s="83">
        <f t="shared" si="12"/>
        <v>0</v>
      </c>
      <c r="Z43" s="83">
        <f t="shared" si="12"/>
        <v>0</v>
      </c>
      <c r="AA43" s="83">
        <f t="shared" si="12"/>
        <v>0</v>
      </c>
      <c r="AB43" s="83">
        <f t="shared" si="12"/>
        <v>0</v>
      </c>
      <c r="AC43" s="83"/>
    </row>
    <row r="44" spans="1:29" ht="15" customHeight="1" x14ac:dyDescent="0.25">
      <c r="A44" s="457" t="s">
        <v>96</v>
      </c>
      <c r="B44" s="457"/>
      <c r="C44" s="83" t="str">
        <f>+LEFT(A44,4)</f>
        <v>2440</v>
      </c>
      <c r="D44" s="83">
        <f>IFERROR(VLOOKUP($A44,#REF!,3,FALSE),0)</f>
        <v>0</v>
      </c>
      <c r="E44" s="83">
        <f>IFERROR(VLOOKUP($A44,#REF!,3,FALSE),0)</f>
        <v>0</v>
      </c>
      <c r="F44" s="83">
        <f>IFERROR(VLOOKUP($A44,#REF!,3,FALSE),0)</f>
        <v>0</v>
      </c>
      <c r="G44" s="83">
        <f>IFERROR(VLOOKUP($A44,'BR1801'!$A$4:$C$114,3,FALSE),0)</f>
        <v>0</v>
      </c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</row>
    <row r="45" spans="1:29" ht="15" customHeight="1" x14ac:dyDescent="0.25">
      <c r="A45" s="83"/>
      <c r="B45" s="66" t="s">
        <v>259</v>
      </c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>
        <f>+SUM(D44:D44)</f>
        <v>0</v>
      </c>
      <c r="R45" s="83">
        <f t="shared" ref="R45:AB45" si="13">+SUM(E44:E44)</f>
        <v>0</v>
      </c>
      <c r="S45" s="83">
        <f t="shared" si="13"/>
        <v>0</v>
      </c>
      <c r="T45" s="83">
        <f t="shared" si="13"/>
        <v>0</v>
      </c>
      <c r="U45" s="83">
        <f t="shared" si="13"/>
        <v>0</v>
      </c>
      <c r="V45" s="83">
        <f t="shared" si="13"/>
        <v>0</v>
      </c>
      <c r="W45" s="83">
        <f t="shared" si="13"/>
        <v>0</v>
      </c>
      <c r="X45" s="83">
        <f t="shared" si="13"/>
        <v>0</v>
      </c>
      <c r="Y45" s="83">
        <f t="shared" si="13"/>
        <v>0</v>
      </c>
      <c r="Z45" s="83">
        <f t="shared" si="13"/>
        <v>0</v>
      </c>
      <c r="AA45" s="83">
        <f t="shared" si="13"/>
        <v>0</v>
      </c>
      <c r="AB45" s="83">
        <f t="shared" si="13"/>
        <v>0</v>
      </c>
      <c r="AC45" s="83"/>
    </row>
    <row r="46" spans="1:29" ht="15" customHeight="1" x14ac:dyDescent="0.2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</row>
    <row r="47" spans="1:29" ht="15" customHeight="1" x14ac:dyDescent="0.25">
      <c r="A47" s="457" t="s">
        <v>94</v>
      </c>
      <c r="B47" s="457"/>
      <c r="C47" s="83" t="str">
        <f t="shared" ref="C47:C52" si="14">+LEFT(A47,4)</f>
        <v>2510</v>
      </c>
      <c r="D47" s="83">
        <f>IFERROR(VLOOKUP($A47,#REF!,3,FALSE),0)</f>
        <v>0</v>
      </c>
      <c r="E47" s="83">
        <f>IFERROR(VLOOKUP($A47,#REF!,3,FALSE),0)</f>
        <v>0</v>
      </c>
      <c r="F47" s="83">
        <f>IFERROR(VLOOKUP($A47,#REF!,3,FALSE),0)</f>
        <v>0</v>
      </c>
      <c r="G47" s="83">
        <f>IFERROR(VLOOKUP($A47,'BR1801'!$A$4:$C$114,3,FALSE),0)</f>
        <v>0</v>
      </c>
      <c r="H47" s="83"/>
      <c r="I47" s="83"/>
      <c r="J47" s="83"/>
      <c r="K47" s="83"/>
      <c r="L47" s="83"/>
      <c r="M47" s="83"/>
      <c r="N47" s="83"/>
      <c r="O47" s="83"/>
      <c r="P47" s="83"/>
      <c r="Q47" s="83"/>
      <c r="R47" s="83"/>
      <c r="S47" s="83"/>
      <c r="T47" s="83"/>
      <c r="U47" s="83"/>
      <c r="V47" s="83"/>
      <c r="W47" s="83"/>
      <c r="X47" s="83"/>
      <c r="Y47" s="83"/>
      <c r="Z47" s="83"/>
      <c r="AA47" s="83"/>
      <c r="AB47" s="83"/>
      <c r="AC47" s="83"/>
    </row>
    <row r="48" spans="1:29" ht="15" customHeight="1" x14ac:dyDescent="0.25">
      <c r="A48" s="457" t="s">
        <v>146</v>
      </c>
      <c r="B48" s="457"/>
      <c r="C48" s="83" t="str">
        <f t="shared" si="14"/>
        <v>2611</v>
      </c>
      <c r="D48" s="83">
        <f>IFERROR(VLOOKUP($A48,#REF!,3,FALSE),0)</f>
        <v>0</v>
      </c>
      <c r="E48" s="83">
        <f>IFERROR(VLOOKUP($A48,#REF!,3,FALSE),0)</f>
        <v>0</v>
      </c>
      <c r="F48" s="83">
        <f>IFERROR(VLOOKUP($A48,#REF!,3,FALSE),0)</f>
        <v>0</v>
      </c>
      <c r="G48" s="83">
        <f>IFERROR(VLOOKUP($A48,'BR1801'!$A$4:$C$114,3,FALSE),0)</f>
        <v>0</v>
      </c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  <c r="Y48" s="83"/>
      <c r="Z48" s="83"/>
      <c r="AA48" s="83"/>
      <c r="AB48" s="83"/>
      <c r="AC48" s="83"/>
    </row>
    <row r="49" spans="1:29" x14ac:dyDescent="0.25">
      <c r="A49" s="457" t="s">
        <v>164</v>
      </c>
      <c r="B49" s="457"/>
      <c r="C49" s="83" t="str">
        <f t="shared" si="14"/>
        <v>2614</v>
      </c>
      <c r="D49" s="83">
        <f>IFERROR(VLOOKUP($A49,#REF!,3,FALSE),0)</f>
        <v>0</v>
      </c>
      <c r="E49" s="83">
        <f>IFERROR(VLOOKUP($A49,#REF!,3,FALSE),0)</f>
        <v>0</v>
      </c>
      <c r="F49" s="83">
        <f>IFERROR(VLOOKUP($A49,#REF!,3,FALSE),0)</f>
        <v>0</v>
      </c>
      <c r="G49" s="83">
        <f>IFERROR(VLOOKUP($A49,'BR1801'!$A$4:$C$114,3,FALSE),0)</f>
        <v>0</v>
      </c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</row>
    <row r="50" spans="1:29" x14ac:dyDescent="0.25">
      <c r="A50" s="457" t="s">
        <v>165</v>
      </c>
      <c r="B50" s="457"/>
      <c r="C50" s="83" t="str">
        <f t="shared" si="14"/>
        <v>2615</v>
      </c>
      <c r="D50" s="83">
        <f>IFERROR(VLOOKUP($A50,#REF!,3,FALSE),0)</f>
        <v>0</v>
      </c>
      <c r="E50" s="83">
        <f>IFERROR(VLOOKUP($A50,#REF!,3,FALSE),0)</f>
        <v>0</v>
      </c>
      <c r="F50" s="83">
        <f>IFERROR(VLOOKUP($A50,#REF!,3,FALSE),0)</f>
        <v>0</v>
      </c>
      <c r="G50" s="83">
        <f>IFERROR(VLOOKUP($A50,'BR1801'!$A$4:$C$114,3,FALSE),0)</f>
        <v>0</v>
      </c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3"/>
      <c r="AC50" s="83"/>
    </row>
    <row r="51" spans="1:29" ht="15" customHeight="1" x14ac:dyDescent="0.25">
      <c r="A51" s="457" t="s">
        <v>233</v>
      </c>
      <c r="B51" s="457"/>
      <c r="C51" s="83" t="str">
        <f t="shared" si="14"/>
        <v>2641</v>
      </c>
      <c r="D51" s="83">
        <f>IFERROR(VLOOKUP($A51,#REF!,3,FALSE),0)</f>
        <v>0</v>
      </c>
      <c r="E51" s="83">
        <f>IFERROR(VLOOKUP($A51,#REF!,3,FALSE),0)</f>
        <v>0</v>
      </c>
      <c r="F51" s="83">
        <f>IFERROR(VLOOKUP($A51,#REF!,3,FALSE),0)</f>
        <v>0</v>
      </c>
      <c r="G51" s="83">
        <f>IFERROR(VLOOKUP($A51,'BR1801'!$A$4:$C$114,3,FALSE),0)</f>
        <v>0</v>
      </c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</row>
    <row r="52" spans="1:29" ht="15" customHeight="1" x14ac:dyDescent="0.25">
      <c r="A52" s="457" t="s">
        <v>234</v>
      </c>
      <c r="B52" s="457"/>
      <c r="C52" s="83" t="str">
        <f t="shared" si="14"/>
        <v>2650</v>
      </c>
      <c r="D52" s="83">
        <f>IFERROR(VLOOKUP($A52,#REF!,3,FALSE),0)</f>
        <v>0</v>
      </c>
      <c r="E52" s="83">
        <f>IFERROR(VLOOKUP($A52,#REF!,3,FALSE),0)</f>
        <v>0</v>
      </c>
      <c r="F52" s="83">
        <f>IFERROR(VLOOKUP($A52,#REF!,3,FALSE),0)</f>
        <v>0</v>
      </c>
      <c r="G52" s="83">
        <f>IFERROR(VLOOKUP($A52,'BR1801'!$A$4:$C$114,3,FALSE),0)</f>
        <v>0</v>
      </c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</row>
    <row r="53" spans="1:29" ht="15" customHeight="1" x14ac:dyDescent="0.25">
      <c r="A53" s="83"/>
      <c r="B53" s="66" t="s">
        <v>260</v>
      </c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>
        <f>+SUM(D47:D52)</f>
        <v>0</v>
      </c>
      <c r="R53" s="83">
        <f t="shared" ref="R53:AB53" si="15">+SUM(E47:E52)</f>
        <v>0</v>
      </c>
      <c r="S53" s="83">
        <f t="shared" si="15"/>
        <v>0</v>
      </c>
      <c r="T53" s="83">
        <f t="shared" si="15"/>
        <v>0</v>
      </c>
      <c r="U53" s="83">
        <f t="shared" si="15"/>
        <v>0</v>
      </c>
      <c r="V53" s="83">
        <f t="shared" si="15"/>
        <v>0</v>
      </c>
      <c r="W53" s="83">
        <f t="shared" si="15"/>
        <v>0</v>
      </c>
      <c r="X53" s="83">
        <f t="shared" si="15"/>
        <v>0</v>
      </c>
      <c r="Y53" s="83">
        <f t="shared" si="15"/>
        <v>0</v>
      </c>
      <c r="Z53" s="83">
        <f t="shared" si="15"/>
        <v>0</v>
      </c>
      <c r="AA53" s="83">
        <f t="shared" si="15"/>
        <v>0</v>
      </c>
      <c r="AB53" s="83">
        <f t="shared" si="15"/>
        <v>0</v>
      </c>
      <c r="AC53" s="83"/>
    </row>
    <row r="54" spans="1:29" ht="15" customHeight="1" x14ac:dyDescent="0.25">
      <c r="A54" s="83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</row>
    <row r="55" spans="1:29" ht="15" customHeight="1" x14ac:dyDescent="0.25">
      <c r="A55" s="457" t="s">
        <v>91</v>
      </c>
      <c r="B55" s="457"/>
      <c r="C55" s="83" t="str">
        <f>+LEFT(A55,4)</f>
        <v>2710</v>
      </c>
      <c r="D55" s="83">
        <f>IFERROR(VLOOKUP($A55,#REF!,3,FALSE),0)</f>
        <v>0</v>
      </c>
      <c r="E55" s="83">
        <f>IFERROR(VLOOKUP($A55,#REF!,3,FALSE),0)</f>
        <v>0</v>
      </c>
      <c r="F55" s="83">
        <f>IFERROR(VLOOKUP($A55,#REF!,3,FALSE),0)</f>
        <v>0</v>
      </c>
      <c r="G55" s="83">
        <f>IFERROR(VLOOKUP($A55,'BR1801'!$A$4:$C$114,3,FALSE),0)</f>
        <v>0</v>
      </c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</row>
    <row r="56" spans="1:29" x14ac:dyDescent="0.25">
      <c r="A56" s="457" t="s">
        <v>231</v>
      </c>
      <c r="B56" s="457"/>
      <c r="C56" s="83" t="str">
        <f>+LEFT(A56,4)</f>
        <v>2940</v>
      </c>
      <c r="D56" s="83">
        <f>IFERROR(VLOOKUP($A56,#REF!,3,FALSE),0)</f>
        <v>0</v>
      </c>
      <c r="E56" s="83">
        <f>IFERROR(VLOOKUP($A56,#REF!,3,FALSE),0)</f>
        <v>0</v>
      </c>
      <c r="F56" s="83">
        <f>IFERROR(VLOOKUP($A56,#REF!,3,FALSE),0)</f>
        <v>0</v>
      </c>
      <c r="G56" s="83">
        <f>IFERROR(VLOOKUP($A56,'BR1801'!$A$4:$C$114,3,FALSE),0)</f>
        <v>0</v>
      </c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</row>
    <row r="57" spans="1:29" x14ac:dyDescent="0.25">
      <c r="A57" s="457" t="s">
        <v>88</v>
      </c>
      <c r="B57" s="457"/>
      <c r="C57" s="83" t="str">
        <f>+LEFT(A57,4)</f>
        <v>2910</v>
      </c>
      <c r="D57" s="83">
        <f>IFERROR(VLOOKUP($A57,#REF!,3,FALSE),0)</f>
        <v>0</v>
      </c>
      <c r="E57" s="83">
        <f>IFERROR(VLOOKUP($A57,#REF!,3,FALSE),0)</f>
        <v>0</v>
      </c>
      <c r="F57" s="83">
        <f>IFERROR(VLOOKUP($A57,#REF!,3,FALSE),0)</f>
        <v>0</v>
      </c>
      <c r="G57" s="83">
        <f>IFERROR(VLOOKUP($A57,'BR1801'!$A$4:$C$114,3,FALSE),0)</f>
        <v>0</v>
      </c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  <c r="S57" s="83"/>
      <c r="T57" s="83"/>
      <c r="U57" s="83"/>
      <c r="V57" s="83"/>
      <c r="W57" s="83"/>
      <c r="X57" s="83"/>
      <c r="Y57" s="83"/>
      <c r="Z57" s="83"/>
      <c r="AA57" s="83"/>
      <c r="AB57" s="83"/>
      <c r="AC57" s="83"/>
    </row>
    <row r="58" spans="1:29" ht="15" customHeight="1" x14ac:dyDescent="0.25">
      <c r="A58" s="457" t="s">
        <v>87</v>
      </c>
      <c r="B58" s="457"/>
      <c r="C58" s="83" t="str">
        <f>+LEFT(A58,4)</f>
        <v>2920</v>
      </c>
      <c r="D58" s="83">
        <f>IFERROR(VLOOKUP($A58,#REF!,3,FALSE),0)</f>
        <v>0</v>
      </c>
      <c r="E58" s="83">
        <f>IFERROR(VLOOKUP($A58,#REF!,3,FALSE),0)</f>
        <v>0</v>
      </c>
      <c r="F58" s="83">
        <f>IFERROR(VLOOKUP($A58,#REF!,3,FALSE),0)</f>
        <v>0</v>
      </c>
      <c r="G58" s="83">
        <f>IFERROR(VLOOKUP($A58,'BR1801'!$A$4:$C$114,3,FALSE),0)</f>
        <v>0</v>
      </c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  <c r="S58" s="83"/>
      <c r="T58" s="83"/>
      <c r="U58" s="83"/>
      <c r="V58" s="83"/>
      <c r="W58" s="83"/>
      <c r="X58" s="83"/>
      <c r="Y58" s="83"/>
      <c r="Z58" s="83"/>
      <c r="AA58" s="83"/>
      <c r="AB58" s="83"/>
      <c r="AC58" s="83"/>
    </row>
    <row r="59" spans="1:29" x14ac:dyDescent="0.25">
      <c r="A59" s="457" t="s">
        <v>232</v>
      </c>
      <c r="B59" s="457"/>
      <c r="C59" s="83" t="str">
        <f>+LEFT(A59,4)</f>
        <v>2941</v>
      </c>
      <c r="D59" s="83">
        <f>IFERROR(VLOOKUP($A59,#REF!,3,FALSE),0)</f>
        <v>0</v>
      </c>
      <c r="E59" s="83">
        <f>IFERROR(VLOOKUP($A59,#REF!,3,FALSE),0)</f>
        <v>0</v>
      </c>
      <c r="F59" s="83">
        <f>IFERROR(VLOOKUP($A59,#REF!,3,FALSE),0)</f>
        <v>0</v>
      </c>
      <c r="G59" s="83">
        <f>IFERROR(VLOOKUP($A59,'BR1801'!$A$4:$C$114,3,FALSE),0)</f>
        <v>0</v>
      </c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</row>
    <row r="60" spans="1:29" x14ac:dyDescent="0.25">
      <c r="A60" s="83"/>
      <c r="B60" s="62" t="s">
        <v>267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>
        <f>+SUM(D55:D59)</f>
        <v>0</v>
      </c>
      <c r="R60" s="83">
        <f t="shared" ref="R60:AB60" si="16">+SUM(E55:E59)</f>
        <v>0</v>
      </c>
      <c r="S60" s="83">
        <f t="shared" si="16"/>
        <v>0</v>
      </c>
      <c r="T60" s="83">
        <f t="shared" si="16"/>
        <v>0</v>
      </c>
      <c r="U60" s="83">
        <f t="shared" si="16"/>
        <v>0</v>
      </c>
      <c r="V60" s="83">
        <f t="shared" si="16"/>
        <v>0</v>
      </c>
      <c r="W60" s="83">
        <f t="shared" si="16"/>
        <v>0</v>
      </c>
      <c r="X60" s="83">
        <f t="shared" si="16"/>
        <v>0</v>
      </c>
      <c r="Y60" s="83">
        <f t="shared" si="16"/>
        <v>0</v>
      </c>
      <c r="Z60" s="83">
        <f t="shared" si="16"/>
        <v>0</v>
      </c>
      <c r="AA60" s="83">
        <f t="shared" si="16"/>
        <v>0</v>
      </c>
      <c r="AB60" s="83">
        <f t="shared" si="16"/>
        <v>0</v>
      </c>
      <c r="AC60" s="83"/>
    </row>
    <row r="61" spans="1:29" ht="15" customHeight="1" x14ac:dyDescent="0.2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83"/>
      <c r="V61" s="83"/>
      <c r="W61" s="83"/>
      <c r="X61" s="83"/>
      <c r="Y61" s="83"/>
      <c r="Z61" s="83"/>
      <c r="AA61" s="83"/>
      <c r="AB61" s="83"/>
      <c r="AC61" s="83"/>
    </row>
    <row r="62" spans="1:29" ht="15" customHeight="1" x14ac:dyDescent="0.25">
      <c r="A62" s="457" t="s">
        <v>166</v>
      </c>
      <c r="B62" s="457"/>
      <c r="C62" s="83" t="str">
        <f t="shared" ref="C62:C68" si="17">+LEFT(A62,4)</f>
        <v>2890</v>
      </c>
      <c r="D62" s="83">
        <f>IFERROR(VLOOKUP($A62,#REF!,3,FALSE),0)</f>
        <v>0</v>
      </c>
      <c r="E62" s="83">
        <f>IFERROR(VLOOKUP($A62,#REF!,3,FALSE),0)</f>
        <v>0</v>
      </c>
      <c r="F62" s="83">
        <f>IFERROR(VLOOKUP($A62,#REF!,3,FALSE),0)</f>
        <v>0</v>
      </c>
      <c r="G62" s="83">
        <f>IFERROR(VLOOKUP($A62,'BR1801'!$A$4:$C$114,3,FALSE),0)</f>
        <v>0</v>
      </c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3"/>
      <c r="T62" s="83"/>
      <c r="U62" s="83"/>
      <c r="V62" s="83"/>
      <c r="W62" s="83"/>
      <c r="X62" s="83"/>
      <c r="Y62" s="83"/>
      <c r="Z62" s="83"/>
      <c r="AA62" s="83"/>
      <c r="AB62" s="83"/>
      <c r="AC62" s="83"/>
    </row>
    <row r="63" spans="1:29" ht="15" customHeight="1" x14ac:dyDescent="0.25">
      <c r="A63" s="83"/>
      <c r="B63" s="62" t="s">
        <v>268</v>
      </c>
      <c r="C63" s="83" t="str">
        <f t="shared" si="17"/>
        <v/>
      </c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>
        <f>+SUM(D62:D62)</f>
        <v>0</v>
      </c>
      <c r="R63" s="83">
        <f t="shared" ref="R63:AB63" si="18">+SUM(E62:E62)</f>
        <v>0</v>
      </c>
      <c r="S63" s="83">
        <f t="shared" si="18"/>
        <v>0</v>
      </c>
      <c r="T63" s="83">
        <f t="shared" si="18"/>
        <v>0</v>
      </c>
      <c r="U63" s="83">
        <f t="shared" si="18"/>
        <v>0</v>
      </c>
      <c r="V63" s="83">
        <f t="shared" si="18"/>
        <v>0</v>
      </c>
      <c r="W63" s="83">
        <f t="shared" si="18"/>
        <v>0</v>
      </c>
      <c r="X63" s="83">
        <f t="shared" si="18"/>
        <v>0</v>
      </c>
      <c r="Y63" s="83">
        <f t="shared" si="18"/>
        <v>0</v>
      </c>
      <c r="Z63" s="83">
        <f t="shared" si="18"/>
        <v>0</v>
      </c>
      <c r="AA63" s="83">
        <f t="shared" si="18"/>
        <v>0</v>
      </c>
      <c r="AB63" s="83">
        <f t="shared" si="18"/>
        <v>0</v>
      </c>
      <c r="AC63" s="83"/>
    </row>
    <row r="64" spans="1:29" x14ac:dyDescent="0.25">
      <c r="A64" s="83"/>
      <c r="B64" s="83"/>
      <c r="C64" s="83" t="str">
        <f t="shared" si="17"/>
        <v/>
      </c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3"/>
      <c r="T64" s="83"/>
      <c r="U64" s="83"/>
      <c r="V64" s="83"/>
      <c r="W64" s="83"/>
      <c r="X64" s="83"/>
      <c r="Y64" s="83"/>
      <c r="Z64" s="83"/>
      <c r="AA64" s="83"/>
      <c r="AB64" s="83"/>
      <c r="AC64" s="83"/>
    </row>
    <row r="65" spans="1:29" x14ac:dyDescent="0.25">
      <c r="A65" s="457" t="s">
        <v>86</v>
      </c>
      <c r="B65" s="457"/>
      <c r="C65" s="83" t="str">
        <f t="shared" si="17"/>
        <v>2943</v>
      </c>
      <c r="D65" s="83">
        <f>IFERROR(VLOOKUP($A65,#REF!,3,FALSE),0)</f>
        <v>0</v>
      </c>
      <c r="E65" s="83">
        <f>IFERROR(VLOOKUP($A65,#REF!,3,FALSE),0)</f>
        <v>0</v>
      </c>
      <c r="F65" s="83">
        <f>IFERROR(VLOOKUP($A65,#REF!,3,FALSE),0)</f>
        <v>0</v>
      </c>
      <c r="G65" s="83">
        <f>IFERROR(VLOOKUP($A65,'BR1801'!$A$4:$C$114,3,FALSE),0)</f>
        <v>0</v>
      </c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3"/>
      <c r="T65" s="83"/>
      <c r="U65" s="83"/>
      <c r="V65" s="83"/>
      <c r="W65" s="83"/>
      <c r="X65" s="83"/>
      <c r="Y65" s="83"/>
      <c r="Z65" s="83"/>
      <c r="AA65" s="83"/>
      <c r="AB65" s="83"/>
      <c r="AC65" s="83"/>
    </row>
    <row r="66" spans="1:29" x14ac:dyDescent="0.25">
      <c r="A66" s="457" t="s">
        <v>85</v>
      </c>
      <c r="B66" s="457"/>
      <c r="C66" s="83" t="str">
        <f t="shared" si="17"/>
        <v>2960</v>
      </c>
      <c r="D66" s="83">
        <f>IFERROR(VLOOKUP($A66,#REF!,3,FALSE),0)</f>
        <v>0</v>
      </c>
      <c r="E66" s="83">
        <f>IFERROR(VLOOKUP($A66,#REF!,3,FALSE),0)</f>
        <v>0</v>
      </c>
      <c r="F66" s="83">
        <f>IFERROR(VLOOKUP($A66,#REF!,3,FALSE),0)</f>
        <v>0</v>
      </c>
      <c r="G66" s="83">
        <f>IFERROR(VLOOKUP($A66,'BR1801'!$A$4:$C$114,3,FALSE),0)</f>
        <v>0</v>
      </c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</row>
    <row r="67" spans="1:29" x14ac:dyDescent="0.25">
      <c r="A67" s="457" t="s">
        <v>84</v>
      </c>
      <c r="B67" s="457"/>
      <c r="C67" s="83" t="str">
        <f t="shared" si="17"/>
        <v>2990</v>
      </c>
      <c r="D67" s="83">
        <f>IFERROR(VLOOKUP($A67,#REF!,3,FALSE),0)</f>
        <v>0</v>
      </c>
      <c r="E67" s="83">
        <f>IFERROR(VLOOKUP($A67,#REF!,3,FALSE),0)</f>
        <v>0</v>
      </c>
      <c r="F67" s="83">
        <f>IFERROR(VLOOKUP($A67,#REF!,3,FALSE),0)</f>
        <v>0</v>
      </c>
      <c r="G67" s="83">
        <f>IFERROR(VLOOKUP($A67,'BR1801'!$A$4:$C$114,3,FALSE),0)</f>
        <v>0</v>
      </c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</row>
    <row r="68" spans="1:29" x14ac:dyDescent="0.25">
      <c r="A68" s="83"/>
      <c r="B68" s="66" t="s">
        <v>269</v>
      </c>
      <c r="C68" s="83" t="str">
        <f t="shared" si="17"/>
        <v/>
      </c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>
        <f t="shared" ref="Q68" si="19">+SUM(D65:D67)</f>
        <v>0</v>
      </c>
      <c r="R68" s="83">
        <f t="shared" ref="R68" si="20">+SUM(E65:E67)</f>
        <v>0</v>
      </c>
      <c r="S68" s="83">
        <f t="shared" ref="S68:AB68" si="21">+SUM(F65:F67)</f>
        <v>0</v>
      </c>
      <c r="T68" s="83">
        <f t="shared" si="21"/>
        <v>0</v>
      </c>
      <c r="U68" s="83">
        <f t="shared" si="21"/>
        <v>0</v>
      </c>
      <c r="V68" s="83">
        <f t="shared" si="21"/>
        <v>0</v>
      </c>
      <c r="W68" s="83">
        <f t="shared" si="21"/>
        <v>0</v>
      </c>
      <c r="X68" s="83">
        <f t="shared" si="21"/>
        <v>0</v>
      </c>
      <c r="Y68" s="83">
        <f t="shared" si="21"/>
        <v>0</v>
      </c>
      <c r="Z68" s="83">
        <f t="shared" si="21"/>
        <v>0</v>
      </c>
      <c r="AA68" s="83">
        <f t="shared" si="21"/>
        <v>0</v>
      </c>
      <c r="AB68" s="83">
        <f t="shared" si="21"/>
        <v>0</v>
      </c>
      <c r="AC68" s="83"/>
    </row>
    <row r="69" spans="1:29" x14ac:dyDescent="0.2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  <c r="S69" s="83"/>
      <c r="T69" s="83"/>
      <c r="U69" s="83"/>
      <c r="V69" s="83"/>
      <c r="W69" s="83"/>
      <c r="X69" s="83"/>
      <c r="Y69" s="83"/>
      <c r="Z69" s="83"/>
      <c r="AA69" s="83"/>
      <c r="AB69" s="83"/>
      <c r="AC69" s="83"/>
    </row>
    <row r="70" spans="1:29" x14ac:dyDescent="0.25">
      <c r="A70" s="83" t="s">
        <v>79</v>
      </c>
      <c r="B70" s="83"/>
      <c r="C70" s="83"/>
      <c r="D70" s="83">
        <f t="shared" ref="D70:O70" si="22">SUM(D4:D69)</f>
        <v>0</v>
      </c>
      <c r="E70" s="83">
        <f t="shared" ref="E70:F70" si="23">SUM(E4:E69)</f>
        <v>0</v>
      </c>
      <c r="F70" s="83">
        <f t="shared" si="23"/>
        <v>0</v>
      </c>
      <c r="G70" s="83">
        <f t="shared" ref="G70" si="24">SUM(G4:G69)</f>
        <v>0</v>
      </c>
      <c r="H70" s="83">
        <f t="shared" si="22"/>
        <v>0</v>
      </c>
      <c r="I70" s="83">
        <f t="shared" si="22"/>
        <v>0</v>
      </c>
      <c r="J70" s="83">
        <f t="shared" si="22"/>
        <v>0</v>
      </c>
      <c r="K70" s="83">
        <f t="shared" si="22"/>
        <v>0</v>
      </c>
      <c r="L70" s="83">
        <f t="shared" si="22"/>
        <v>0</v>
      </c>
      <c r="M70" s="83">
        <f t="shared" si="22"/>
        <v>0</v>
      </c>
      <c r="N70" s="83">
        <f t="shared" si="22"/>
        <v>0</v>
      </c>
      <c r="O70" s="83">
        <f t="shared" si="22"/>
        <v>0</v>
      </c>
      <c r="P70" s="83"/>
      <c r="Q70" s="83"/>
      <c r="R70" s="83"/>
      <c r="S70" s="83"/>
      <c r="T70" s="83"/>
      <c r="U70" s="83"/>
      <c r="V70" s="83"/>
      <c r="W70" s="83"/>
      <c r="X70" s="83"/>
      <c r="Y70" s="83"/>
      <c r="Z70" s="83"/>
      <c r="AA70" s="83"/>
      <c r="AB70" s="83"/>
      <c r="AC70" s="83"/>
    </row>
    <row r="71" spans="1:29" x14ac:dyDescent="0.2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>
        <f>-D70</f>
        <v>0</v>
      </c>
      <c r="R71" s="83">
        <f t="shared" ref="R71:AB71" si="25">-E70</f>
        <v>0</v>
      </c>
      <c r="S71" s="83">
        <f t="shared" si="25"/>
        <v>0</v>
      </c>
      <c r="T71" s="83">
        <f t="shared" si="25"/>
        <v>0</v>
      </c>
      <c r="U71" s="83">
        <f t="shared" si="25"/>
        <v>0</v>
      </c>
      <c r="V71" s="83">
        <f t="shared" si="25"/>
        <v>0</v>
      </c>
      <c r="W71" s="83">
        <f t="shared" si="25"/>
        <v>0</v>
      </c>
      <c r="X71" s="83">
        <f t="shared" si="25"/>
        <v>0</v>
      </c>
      <c r="Y71" s="83">
        <f t="shared" si="25"/>
        <v>0</v>
      </c>
      <c r="Z71" s="83">
        <f t="shared" si="25"/>
        <v>0</v>
      </c>
      <c r="AA71" s="83">
        <f t="shared" si="25"/>
        <v>0</v>
      </c>
      <c r="AB71" s="83">
        <f t="shared" si="25"/>
        <v>0</v>
      </c>
      <c r="AC71" s="83"/>
    </row>
    <row r="72" spans="1:29" x14ac:dyDescent="0.25">
      <c r="A72" s="83"/>
      <c r="B72" s="83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  <c r="S72" s="83"/>
      <c r="T72" s="83"/>
      <c r="U72" s="83"/>
      <c r="V72" s="83"/>
      <c r="W72" s="83"/>
      <c r="X72" s="83"/>
      <c r="Y72" s="83"/>
      <c r="Z72" s="83"/>
      <c r="AA72" s="83"/>
      <c r="AB72" s="83"/>
      <c r="AC72" s="83"/>
    </row>
  </sheetData>
  <mergeCells count="37">
    <mergeCell ref="A66:B66"/>
    <mergeCell ref="A67:B67"/>
    <mergeCell ref="A50:B50"/>
    <mergeCell ref="A56:B56"/>
    <mergeCell ref="A57:B57"/>
    <mergeCell ref="A59:B59"/>
    <mergeCell ref="A65:B65"/>
    <mergeCell ref="A58:B58"/>
    <mergeCell ref="A62:B62"/>
    <mergeCell ref="A51:B51"/>
    <mergeCell ref="A52:B52"/>
    <mergeCell ref="A55:B55"/>
    <mergeCell ref="A30:B30"/>
    <mergeCell ref="A36:B36"/>
    <mergeCell ref="A41:B41"/>
    <mergeCell ref="A42:B42"/>
    <mergeCell ref="A49:B49"/>
    <mergeCell ref="A33:B33"/>
    <mergeCell ref="A37:B37"/>
    <mergeCell ref="A38:B38"/>
    <mergeCell ref="A44:B44"/>
    <mergeCell ref="A47:B47"/>
    <mergeCell ref="A48:B48"/>
    <mergeCell ref="A24:B24"/>
    <mergeCell ref="A29:B29"/>
    <mergeCell ref="A19:B19"/>
    <mergeCell ref="A17:B17"/>
    <mergeCell ref="A18:B18"/>
    <mergeCell ref="A22:B22"/>
    <mergeCell ref="A23:B23"/>
    <mergeCell ref="A27:B27"/>
    <mergeCell ref="A28:B28"/>
    <mergeCell ref="A4:B4"/>
    <mergeCell ref="A5:B5"/>
    <mergeCell ref="A8:B8"/>
    <mergeCell ref="A11:B11"/>
    <mergeCell ref="A14:B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3"/>
  <sheetViews>
    <sheetView workbookViewId="0">
      <selection activeCell="C64" sqref="C64:C70"/>
    </sheetView>
  </sheetViews>
  <sheetFormatPr defaultColWidth="9.140625" defaultRowHeight="12.75" x14ac:dyDescent="0.2"/>
  <cols>
    <col min="1" max="2" width="27" style="19" customWidth="1"/>
    <col min="3" max="3" width="16.140625" style="19" customWidth="1"/>
    <col min="4" max="4" width="9.140625" style="19"/>
    <col min="5" max="5" width="10.7109375" style="19" customWidth="1"/>
    <col min="6" max="6" width="11.140625" style="19" customWidth="1"/>
    <col min="7" max="7" width="9.140625" style="19"/>
    <col min="8" max="8" width="11.5703125" style="19" customWidth="1"/>
    <col min="9" max="16384" width="9.140625" style="19"/>
  </cols>
  <sheetData>
    <row r="1" spans="1:7" x14ac:dyDescent="0.2">
      <c r="A1" s="165"/>
      <c r="B1" s="165"/>
      <c r="C1" s="165"/>
    </row>
    <row r="2" spans="1:7" ht="18" customHeight="1" x14ac:dyDescent="0.2">
      <c r="A2" s="473" t="s">
        <v>397</v>
      </c>
      <c r="B2" s="473"/>
      <c r="C2" s="165"/>
    </row>
    <row r="3" spans="1:7" x14ac:dyDescent="0.2">
      <c r="A3" s="166"/>
      <c r="B3" s="165"/>
      <c r="C3" s="179"/>
    </row>
    <row r="4" spans="1:7" x14ac:dyDescent="0.2">
      <c r="A4" s="165"/>
      <c r="B4" s="165"/>
      <c r="C4" s="165"/>
    </row>
    <row r="5" spans="1:7" ht="18.75" thickBot="1" x14ac:dyDescent="0.3">
      <c r="A5" s="474" t="s">
        <v>126</v>
      </c>
      <c r="B5" s="474"/>
      <c r="C5" s="167" t="s">
        <v>403</v>
      </c>
    </row>
    <row r="6" spans="1:7" ht="16.5" thickTop="1" x14ac:dyDescent="0.2">
      <c r="A6" s="465" t="s">
        <v>125</v>
      </c>
      <c r="B6" s="465"/>
      <c r="C6" s="178" t="s">
        <v>89</v>
      </c>
    </row>
    <row r="7" spans="1:7" x14ac:dyDescent="0.2">
      <c r="A7" s="459" t="s">
        <v>124</v>
      </c>
      <c r="B7" s="459"/>
      <c r="C7" s="176" t="s">
        <v>89</v>
      </c>
    </row>
    <row r="8" spans="1:7" x14ac:dyDescent="0.2">
      <c r="A8" s="457" t="s">
        <v>123</v>
      </c>
      <c r="B8" s="457"/>
      <c r="C8" s="147"/>
    </row>
    <row r="9" spans="1:7" ht="12.75" customHeight="1" x14ac:dyDescent="0.2">
      <c r="A9" s="457" t="s">
        <v>122</v>
      </c>
      <c r="B9" s="457"/>
      <c r="C9" s="23"/>
    </row>
    <row r="10" spans="1:7" ht="12.75" customHeight="1" x14ac:dyDescent="0.2">
      <c r="A10" s="459" t="s">
        <v>121</v>
      </c>
      <c r="B10" s="459"/>
      <c r="C10" s="175">
        <f>+SUM(C8:C9)</f>
        <v>0</v>
      </c>
      <c r="E10" s="22"/>
      <c r="G10" s="22"/>
    </row>
    <row r="11" spans="1:7" x14ac:dyDescent="0.2">
      <c r="A11" s="459" t="s">
        <v>321</v>
      </c>
      <c r="B11" s="459"/>
      <c r="C11" s="176" t="s">
        <v>89</v>
      </c>
    </row>
    <row r="12" spans="1:7" x14ac:dyDescent="0.2">
      <c r="A12" s="457" t="s">
        <v>322</v>
      </c>
      <c r="B12" s="457"/>
      <c r="C12" s="174"/>
    </row>
    <row r="13" spans="1:7" x14ac:dyDescent="0.2">
      <c r="A13" s="459" t="s">
        <v>323</v>
      </c>
      <c r="B13" s="459"/>
      <c r="C13" s="175">
        <f>C12</f>
        <v>0</v>
      </c>
    </row>
    <row r="14" spans="1:7" x14ac:dyDescent="0.2">
      <c r="A14" s="459" t="s">
        <v>120</v>
      </c>
      <c r="B14" s="459"/>
      <c r="C14" s="176" t="s">
        <v>89</v>
      </c>
    </row>
    <row r="15" spans="1:7" x14ac:dyDescent="0.2">
      <c r="A15" s="457" t="s">
        <v>119</v>
      </c>
      <c r="B15" s="457"/>
      <c r="C15" s="174"/>
    </row>
    <row r="16" spans="1:7" x14ac:dyDescent="0.2">
      <c r="A16" s="459" t="s">
        <v>118</v>
      </c>
      <c r="B16" s="459"/>
      <c r="C16" s="175">
        <f>C15</f>
        <v>0</v>
      </c>
    </row>
    <row r="17" spans="1:7" ht="12.75" customHeight="1" x14ac:dyDescent="0.2">
      <c r="A17" s="459" t="s">
        <v>0</v>
      </c>
      <c r="B17" s="459"/>
      <c r="C17" s="176" t="s">
        <v>89</v>
      </c>
    </row>
    <row r="18" spans="1:7" ht="12.75" customHeight="1" x14ac:dyDescent="0.2">
      <c r="A18" s="457" t="s">
        <v>117</v>
      </c>
      <c r="B18" s="457"/>
      <c r="C18" s="174"/>
    </row>
    <row r="19" spans="1:7" x14ac:dyDescent="0.2">
      <c r="A19" s="459" t="s">
        <v>116</v>
      </c>
      <c r="B19" s="459"/>
      <c r="C19" s="175">
        <f>+C18</f>
        <v>0</v>
      </c>
    </row>
    <row r="20" spans="1:7" x14ac:dyDescent="0.2">
      <c r="A20" s="459" t="s">
        <v>1</v>
      </c>
      <c r="B20" s="459"/>
      <c r="C20" s="176" t="s">
        <v>89</v>
      </c>
    </row>
    <row r="21" spans="1:7" ht="12.75" customHeight="1" x14ac:dyDescent="0.2">
      <c r="A21" s="457" t="s">
        <v>115</v>
      </c>
      <c r="B21" s="457"/>
      <c r="C21" s="174"/>
    </row>
    <row r="22" spans="1:7" ht="12.75" customHeight="1" x14ac:dyDescent="0.2">
      <c r="A22" s="457" t="s">
        <v>114</v>
      </c>
      <c r="B22" s="457"/>
      <c r="C22" s="174"/>
    </row>
    <row r="23" spans="1:7" x14ac:dyDescent="0.2">
      <c r="A23" s="457" t="s">
        <v>228</v>
      </c>
      <c r="B23" s="457"/>
      <c r="C23" s="174"/>
    </row>
    <row r="24" spans="1:7" ht="12.75" customHeight="1" x14ac:dyDescent="0.2">
      <c r="A24" s="459" t="s">
        <v>113</v>
      </c>
      <c r="B24" s="459"/>
      <c r="C24" s="175">
        <f>+C21+C23+C22</f>
        <v>0</v>
      </c>
    </row>
    <row r="25" spans="1:7" ht="12.75" customHeight="1" x14ac:dyDescent="0.2">
      <c r="A25" s="459" t="s">
        <v>2</v>
      </c>
      <c r="B25" s="459"/>
      <c r="C25" s="176" t="s">
        <v>89</v>
      </c>
    </row>
    <row r="26" spans="1:7" ht="12.75" customHeight="1" x14ac:dyDescent="0.2">
      <c r="A26" s="457" t="s">
        <v>112</v>
      </c>
      <c r="B26" s="457"/>
      <c r="C26" s="174"/>
    </row>
    <row r="27" spans="1:7" x14ac:dyDescent="0.2">
      <c r="A27" s="457" t="s">
        <v>111</v>
      </c>
      <c r="B27" s="457"/>
      <c r="C27" s="174"/>
    </row>
    <row r="28" spans="1:7" x14ac:dyDescent="0.2">
      <c r="A28" s="457" t="s">
        <v>110</v>
      </c>
      <c r="B28" s="457"/>
      <c r="C28" s="174"/>
    </row>
    <row r="29" spans="1:7" x14ac:dyDescent="0.2">
      <c r="A29" s="459" t="s">
        <v>109</v>
      </c>
      <c r="B29" s="459"/>
      <c r="C29" s="175">
        <f>+SUM(C26:C28)</f>
        <v>0</v>
      </c>
    </row>
    <row r="30" spans="1:7" x14ac:dyDescent="0.2">
      <c r="A30" s="459" t="s">
        <v>3</v>
      </c>
      <c r="B30" s="459"/>
      <c r="C30" s="176" t="s">
        <v>89</v>
      </c>
    </row>
    <row r="31" spans="1:7" x14ac:dyDescent="0.2">
      <c r="A31" s="457" t="s">
        <v>324</v>
      </c>
      <c r="B31" s="457"/>
      <c r="C31" s="174"/>
    </row>
    <row r="32" spans="1:7" x14ac:dyDescent="0.2">
      <c r="A32" s="457" t="s">
        <v>108</v>
      </c>
      <c r="B32" s="457"/>
      <c r="C32" s="174"/>
      <c r="E32" s="22"/>
      <c r="G32" s="22"/>
    </row>
    <row r="33" spans="1:6" ht="16.5" customHeight="1" x14ac:dyDescent="0.2">
      <c r="A33" s="457" t="s">
        <v>229</v>
      </c>
      <c r="B33" s="457"/>
      <c r="C33" s="174"/>
    </row>
    <row r="34" spans="1:6" x14ac:dyDescent="0.2">
      <c r="A34" s="457" t="s">
        <v>230</v>
      </c>
      <c r="B34" s="457"/>
      <c r="C34" s="174"/>
    </row>
    <row r="35" spans="1:6" x14ac:dyDescent="0.2">
      <c r="A35" s="459" t="s">
        <v>107</v>
      </c>
      <c r="B35" s="459"/>
      <c r="C35" s="175">
        <f>+C32+C33+C34+C31</f>
        <v>0</v>
      </c>
    </row>
    <row r="36" spans="1:6" ht="16.5" thickBot="1" x14ac:dyDescent="0.25">
      <c r="A36" s="463" t="s">
        <v>106</v>
      </c>
      <c r="B36" s="463"/>
      <c r="C36" s="177">
        <f>C10+C16+C19+C24+C29+C35+C13</f>
        <v>0</v>
      </c>
    </row>
    <row r="37" spans="1:6" ht="16.5" thickTop="1" x14ac:dyDescent="0.2">
      <c r="A37" s="465" t="s">
        <v>105</v>
      </c>
      <c r="B37" s="465"/>
      <c r="C37" s="178" t="s">
        <v>89</v>
      </c>
    </row>
    <row r="38" spans="1:6" x14ac:dyDescent="0.2">
      <c r="A38" s="459" t="s">
        <v>104</v>
      </c>
      <c r="B38" s="459"/>
      <c r="C38" s="176" t="s">
        <v>89</v>
      </c>
    </row>
    <row r="39" spans="1:6" x14ac:dyDescent="0.2">
      <c r="A39" s="457" t="s">
        <v>103</v>
      </c>
      <c r="B39" s="457"/>
      <c r="C39" s="174"/>
    </row>
    <row r="40" spans="1:6" x14ac:dyDescent="0.2">
      <c r="A40" s="457" t="s">
        <v>102</v>
      </c>
      <c r="B40" s="457"/>
      <c r="C40" s="174"/>
      <c r="F40" s="22"/>
    </row>
    <row r="41" spans="1:6" x14ac:dyDescent="0.2">
      <c r="A41" s="457" t="s">
        <v>101</v>
      </c>
      <c r="B41" s="457"/>
      <c r="C41" s="174"/>
    </row>
    <row r="42" spans="1:6" x14ac:dyDescent="0.2">
      <c r="A42" s="457" t="s">
        <v>100</v>
      </c>
      <c r="B42" s="457"/>
      <c r="C42" s="174"/>
    </row>
    <row r="43" spans="1:6" ht="15" customHeight="1" x14ac:dyDescent="0.2">
      <c r="A43" s="457" t="s">
        <v>99</v>
      </c>
      <c r="B43" s="457"/>
      <c r="C43" s="23"/>
      <c r="F43" s="22"/>
    </row>
    <row r="44" spans="1:6" ht="12.75" customHeight="1" x14ac:dyDescent="0.2">
      <c r="A44" s="459" t="s">
        <v>98</v>
      </c>
      <c r="B44" s="459"/>
      <c r="C44" s="123">
        <f>+SUM(C39:C43)</f>
        <v>0</v>
      </c>
    </row>
    <row r="45" spans="1:6" x14ac:dyDescent="0.2">
      <c r="A45" s="457" t="s">
        <v>296</v>
      </c>
      <c r="B45" s="457"/>
      <c r="C45" s="174"/>
    </row>
    <row r="46" spans="1:6" ht="12.75" customHeight="1" x14ac:dyDescent="0.2">
      <c r="A46" s="457" t="s">
        <v>297</v>
      </c>
      <c r="B46" s="457"/>
      <c r="C46" s="23"/>
    </row>
    <row r="47" spans="1:6" ht="15" x14ac:dyDescent="0.2">
      <c r="A47" s="459" t="s">
        <v>298</v>
      </c>
      <c r="B47" s="459"/>
      <c r="C47" s="123">
        <f>C45+C46</f>
        <v>0</v>
      </c>
    </row>
    <row r="48" spans="1:6" x14ac:dyDescent="0.2">
      <c r="A48" s="459" t="s">
        <v>97</v>
      </c>
      <c r="B48" s="459"/>
      <c r="C48" s="176" t="s">
        <v>89</v>
      </c>
    </row>
    <row r="49" spans="1:3" ht="12.75" customHeight="1" x14ac:dyDescent="0.2">
      <c r="A49" s="457" t="s">
        <v>96</v>
      </c>
      <c r="B49" s="457"/>
      <c r="C49" s="174"/>
    </row>
    <row r="50" spans="1:3" x14ac:dyDescent="0.2">
      <c r="A50" s="459" t="s">
        <v>95</v>
      </c>
      <c r="B50" s="459"/>
      <c r="C50" s="175">
        <f>SUM(C49:C49)</f>
        <v>0</v>
      </c>
    </row>
    <row r="51" spans="1:3" x14ac:dyDescent="0.2">
      <c r="A51" s="459" t="s">
        <v>4</v>
      </c>
      <c r="B51" s="459"/>
      <c r="C51" s="176" t="s">
        <v>89</v>
      </c>
    </row>
    <row r="52" spans="1:3" x14ac:dyDescent="0.2">
      <c r="A52" s="457" t="s">
        <v>94</v>
      </c>
      <c r="B52" s="457"/>
      <c r="C52" s="174"/>
    </row>
    <row r="53" spans="1:3" x14ac:dyDescent="0.2">
      <c r="A53" s="457" t="s">
        <v>146</v>
      </c>
      <c r="B53" s="457"/>
      <c r="C53" s="174"/>
    </row>
    <row r="54" spans="1:3" x14ac:dyDescent="0.2">
      <c r="A54" s="457" t="s">
        <v>164</v>
      </c>
      <c r="B54" s="457"/>
      <c r="C54" s="174"/>
    </row>
    <row r="55" spans="1:3" ht="12.75" customHeight="1" x14ac:dyDescent="0.2">
      <c r="A55" s="457" t="s">
        <v>165</v>
      </c>
      <c r="B55" s="457"/>
      <c r="C55" s="174"/>
    </row>
    <row r="56" spans="1:3" x14ac:dyDescent="0.2">
      <c r="A56" s="457" t="s">
        <v>233</v>
      </c>
      <c r="B56" s="457"/>
      <c r="C56" s="174"/>
    </row>
    <row r="57" spans="1:3" x14ac:dyDescent="0.2">
      <c r="A57" s="173" t="s">
        <v>234</v>
      </c>
      <c r="B57" s="173"/>
      <c r="C57" s="174"/>
    </row>
    <row r="58" spans="1:3" ht="12.75" customHeight="1" x14ac:dyDescent="0.2">
      <c r="A58" s="459" t="s">
        <v>93</v>
      </c>
      <c r="B58" s="459"/>
      <c r="C58" s="175">
        <f>SUM(C52:C57)</f>
        <v>0</v>
      </c>
    </row>
    <row r="59" spans="1:3" ht="12.75" customHeight="1" x14ac:dyDescent="0.2">
      <c r="A59" s="459" t="s">
        <v>92</v>
      </c>
      <c r="B59" s="459"/>
      <c r="C59" s="176" t="s">
        <v>89</v>
      </c>
    </row>
    <row r="60" spans="1:3" x14ac:dyDescent="0.2">
      <c r="A60" s="457" t="s">
        <v>91</v>
      </c>
      <c r="B60" s="457"/>
      <c r="C60" s="174"/>
    </row>
    <row r="61" spans="1:3" x14ac:dyDescent="0.2">
      <c r="A61" s="457" t="s">
        <v>231</v>
      </c>
      <c r="B61" s="457"/>
      <c r="C61" s="174"/>
    </row>
    <row r="62" spans="1:3" x14ac:dyDescent="0.2">
      <c r="A62" s="459" t="s">
        <v>90</v>
      </c>
      <c r="B62" s="459"/>
      <c r="C62" s="175">
        <f>+C60+C61</f>
        <v>0</v>
      </c>
    </row>
    <row r="63" spans="1:3" x14ac:dyDescent="0.2">
      <c r="A63" s="459" t="s">
        <v>5</v>
      </c>
      <c r="B63" s="459"/>
      <c r="C63" s="176" t="s">
        <v>89</v>
      </c>
    </row>
    <row r="64" spans="1:3" ht="12.75" customHeight="1" x14ac:dyDescent="0.2">
      <c r="A64" s="457" t="s">
        <v>166</v>
      </c>
      <c r="B64" s="457"/>
      <c r="C64" s="174"/>
    </row>
    <row r="65" spans="1:5" x14ac:dyDescent="0.2">
      <c r="A65" s="457" t="s">
        <v>88</v>
      </c>
      <c r="B65" s="457"/>
      <c r="C65" s="174"/>
    </row>
    <row r="66" spans="1:5" ht="12.75" customHeight="1" x14ac:dyDescent="0.2">
      <c r="A66" s="457" t="s">
        <v>87</v>
      </c>
      <c r="B66" s="457"/>
      <c r="C66" s="174"/>
    </row>
    <row r="67" spans="1:5" ht="12.75" customHeight="1" x14ac:dyDescent="0.2">
      <c r="A67" s="457" t="s">
        <v>232</v>
      </c>
      <c r="B67" s="457"/>
      <c r="C67" s="174"/>
    </row>
    <row r="68" spans="1:5" ht="16.5" customHeight="1" x14ac:dyDescent="0.2">
      <c r="A68" s="457" t="s">
        <v>86</v>
      </c>
      <c r="B68" s="457"/>
      <c r="C68" s="174"/>
      <c r="E68" s="22"/>
    </row>
    <row r="69" spans="1:5" x14ac:dyDescent="0.2">
      <c r="A69" s="457" t="s">
        <v>85</v>
      </c>
      <c r="B69" s="457"/>
      <c r="C69" s="174"/>
    </row>
    <row r="70" spans="1:5" x14ac:dyDescent="0.2">
      <c r="A70" s="457" t="s">
        <v>84</v>
      </c>
      <c r="B70" s="457"/>
      <c r="C70" s="174"/>
    </row>
    <row r="71" spans="1:5" x14ac:dyDescent="0.2">
      <c r="A71" s="459" t="s">
        <v>83</v>
      </c>
      <c r="B71" s="459"/>
      <c r="C71" s="175">
        <f>+SUM(C64:C70)</f>
        <v>0</v>
      </c>
    </row>
    <row r="72" spans="1:5" ht="16.5" thickBot="1" x14ac:dyDescent="0.25">
      <c r="A72" s="463" t="s">
        <v>82</v>
      </c>
      <c r="B72" s="463"/>
      <c r="C72" s="177">
        <f>C44+C50+C58+C62+C71+C47</f>
        <v>0</v>
      </c>
    </row>
    <row r="73" spans="1:5" ht="13.5" thickTop="1" x14ac:dyDescent="0.2"/>
  </sheetData>
  <mergeCells count="68">
    <mergeCell ref="A15:B15"/>
    <mergeCell ref="A2:B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39:B39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51:B51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64:B64"/>
    <mergeCell ref="A52:B52"/>
    <mergeCell ref="A53:B53"/>
    <mergeCell ref="A54:B54"/>
    <mergeCell ref="A55:B55"/>
    <mergeCell ref="A56:B56"/>
    <mergeCell ref="A58:B58"/>
    <mergeCell ref="A59:B59"/>
    <mergeCell ref="A60:B60"/>
    <mergeCell ref="A61:B61"/>
    <mergeCell ref="A62:B62"/>
    <mergeCell ref="A63:B63"/>
    <mergeCell ref="A71:B71"/>
    <mergeCell ref="A72:B72"/>
    <mergeCell ref="A65:B65"/>
    <mergeCell ref="A66:B66"/>
    <mergeCell ref="A67:B67"/>
    <mergeCell ref="A68:B68"/>
    <mergeCell ref="A69:B69"/>
    <mergeCell ref="A70:B70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O125"/>
  <sheetViews>
    <sheetView topLeftCell="A98" workbookViewId="0">
      <selection activeCell="C118" sqref="C118:D120"/>
    </sheetView>
  </sheetViews>
  <sheetFormatPr defaultColWidth="9.140625" defaultRowHeight="12.75" x14ac:dyDescent="0.2"/>
  <cols>
    <col min="1" max="2" width="27" style="19" customWidth="1"/>
    <col min="3" max="3" width="16.140625" style="19" customWidth="1"/>
    <col min="4" max="4" width="8.140625" style="19" customWidth="1"/>
    <col min="5" max="5" width="2.7109375" style="19" customWidth="1"/>
    <col min="6" max="6" width="21.5703125" style="19" customWidth="1"/>
    <col min="7" max="16384" width="9.140625" style="19"/>
  </cols>
  <sheetData>
    <row r="1" spans="1:12" x14ac:dyDescent="0.2">
      <c r="A1" s="165"/>
      <c r="B1" s="165"/>
      <c r="C1" s="165"/>
      <c r="D1" s="165"/>
      <c r="E1" s="165"/>
      <c r="F1" s="165"/>
      <c r="G1" s="168"/>
      <c r="H1" s="168"/>
      <c r="I1" s="168"/>
      <c r="J1" s="168"/>
    </row>
    <row r="2" spans="1:12" ht="18" customHeight="1" x14ac:dyDescent="0.2">
      <c r="A2" s="473" t="s">
        <v>397</v>
      </c>
      <c r="B2" s="473"/>
      <c r="C2" s="473"/>
      <c r="D2" s="473"/>
      <c r="E2" s="473"/>
      <c r="F2" s="165"/>
      <c r="G2" s="168"/>
      <c r="H2" s="168"/>
      <c r="I2" s="168"/>
      <c r="J2" s="168"/>
    </row>
    <row r="3" spans="1:12" ht="12.75" customHeight="1" x14ac:dyDescent="0.2">
      <c r="A3" s="166"/>
      <c r="B3" s="165"/>
      <c r="C3" s="165"/>
      <c r="D3" s="477"/>
      <c r="E3" s="477"/>
      <c r="F3" s="477"/>
      <c r="G3" s="168"/>
      <c r="H3" s="168"/>
      <c r="I3" s="169" t="s">
        <v>144</v>
      </c>
      <c r="J3" s="168"/>
    </row>
    <row r="4" spans="1:12" x14ac:dyDescent="0.2">
      <c r="A4" s="165"/>
      <c r="B4" s="165"/>
      <c r="C4" s="165"/>
      <c r="D4" s="165"/>
      <c r="E4" s="165"/>
      <c r="F4" s="165"/>
      <c r="G4" s="168"/>
      <c r="H4" s="168"/>
      <c r="I4" s="168"/>
      <c r="J4" s="168"/>
    </row>
    <row r="5" spans="1:12" ht="18.75" customHeight="1" thickBot="1" x14ac:dyDescent="0.3">
      <c r="A5" s="474" t="s">
        <v>26</v>
      </c>
      <c r="B5" s="474"/>
      <c r="C5" s="478" t="s">
        <v>404</v>
      </c>
      <c r="D5" s="478"/>
      <c r="E5" s="478"/>
      <c r="F5" s="478"/>
      <c r="G5" s="168"/>
      <c r="H5" s="168"/>
      <c r="I5" s="168"/>
      <c r="J5" s="168"/>
    </row>
    <row r="6" spans="1:12" ht="16.5" customHeight="1" thickTop="1" x14ac:dyDescent="0.2">
      <c r="A6" s="465" t="s">
        <v>27</v>
      </c>
      <c r="B6" s="465"/>
      <c r="C6" s="466" t="s">
        <v>80</v>
      </c>
      <c r="D6" s="466"/>
      <c r="E6" s="466"/>
      <c r="F6" s="466"/>
      <c r="G6" s="168"/>
      <c r="H6" s="168"/>
      <c r="I6" s="168"/>
      <c r="J6" s="168"/>
    </row>
    <row r="7" spans="1:12" ht="12.75" customHeight="1" x14ac:dyDescent="0.2">
      <c r="A7" s="459" t="s">
        <v>28</v>
      </c>
      <c r="B7" s="459"/>
      <c r="C7" s="462" t="s">
        <v>80</v>
      </c>
      <c r="D7" s="462"/>
      <c r="E7" s="462"/>
      <c r="F7" s="462"/>
      <c r="G7" s="168"/>
      <c r="H7" s="168"/>
      <c r="I7" s="168"/>
      <c r="J7" s="168"/>
    </row>
    <row r="8" spans="1:12" ht="15" customHeight="1" x14ac:dyDescent="0.25">
      <c r="A8" s="457" t="s">
        <v>149</v>
      </c>
      <c r="B8" s="457"/>
      <c r="C8" s="458"/>
      <c r="D8" s="458"/>
      <c r="E8" s="458"/>
      <c r="F8" s="458"/>
      <c r="G8" s="168"/>
      <c r="H8" s="168"/>
      <c r="I8" s="168" t="str">
        <f>+LEFT(A8,4)</f>
        <v>3041</v>
      </c>
      <c r="J8" s="168" t="str">
        <f>IF(CODE(I8)&lt;60,IFERROR(VLOOKUP([1]RR1401!I8,'[1]Inläsning RR'!$C$3:$C$128,1,FALSE),"SAKNAS"),"")</f>
        <v>3041</v>
      </c>
      <c r="L8" s="83">
        <f>+CODE(I8)</f>
        <v>51</v>
      </c>
    </row>
    <row r="9" spans="1:12" ht="15" x14ac:dyDescent="0.25">
      <c r="A9" s="173" t="s">
        <v>150</v>
      </c>
      <c r="B9" s="173"/>
      <c r="C9" s="458"/>
      <c r="D9" s="458"/>
      <c r="E9" s="174"/>
      <c r="F9" s="174"/>
      <c r="G9" s="168"/>
      <c r="H9" s="168"/>
      <c r="I9" s="168" t="str">
        <f t="shared" ref="I9:I84" si="0">+LEFT(A9,4)</f>
        <v>3051</v>
      </c>
      <c r="J9" s="168" t="str">
        <f>IF(CODE(I9)&lt;60,IFERROR(VLOOKUP([1]RR1401!I9,'[1]Inläsning RR'!$C$3:$C$128,1,FALSE),"SAKNAS"),"")</f>
        <v>3051</v>
      </c>
      <c r="L9" s="83"/>
    </row>
    <row r="10" spans="1:12" ht="15" x14ac:dyDescent="0.25">
      <c r="A10" s="457" t="s">
        <v>147</v>
      </c>
      <c r="B10" s="457"/>
      <c r="C10" s="458"/>
      <c r="D10" s="458"/>
      <c r="E10" s="458"/>
      <c r="F10" s="458"/>
      <c r="G10" s="168"/>
      <c r="H10" s="168"/>
      <c r="I10" s="168" t="str">
        <f t="shared" si="0"/>
        <v>3055</v>
      </c>
      <c r="J10" s="168" t="str">
        <f>IF(CODE(I10)&lt;60,IFERROR(VLOOKUP([1]RR1401!I10,'[1]Inläsning RR'!$C$3:$C$128,1,FALSE),"SAKNAS"),"")</f>
        <v>3055</v>
      </c>
      <c r="L10" s="83"/>
    </row>
    <row r="11" spans="1:12" ht="15" x14ac:dyDescent="0.25">
      <c r="A11" s="173" t="s">
        <v>151</v>
      </c>
      <c r="B11" s="173"/>
      <c r="C11" s="458"/>
      <c r="D11" s="458"/>
      <c r="E11" s="174"/>
      <c r="F11" s="174"/>
      <c r="G11" s="168"/>
      <c r="H11" s="168"/>
      <c r="I11" s="168" t="str">
        <f t="shared" si="0"/>
        <v>3056</v>
      </c>
      <c r="J11" s="168" t="str">
        <f>IF(CODE(I11)&lt;60,IFERROR(VLOOKUP([1]RR1401!I11,'[1]Inläsning RR'!$C$3:$C$128,1,FALSE),"SAKNAS"),"")</f>
        <v>3056</v>
      </c>
      <c r="L11" s="83"/>
    </row>
    <row r="12" spans="1:12" ht="15" x14ac:dyDescent="0.25">
      <c r="A12" s="457" t="s">
        <v>148</v>
      </c>
      <c r="B12" s="457"/>
      <c r="C12" s="458"/>
      <c r="D12" s="458"/>
      <c r="E12" s="458"/>
      <c r="F12" s="458"/>
      <c r="G12" s="168"/>
      <c r="H12" s="168"/>
      <c r="I12" s="168" t="str">
        <f t="shared" si="0"/>
        <v>3058</v>
      </c>
      <c r="J12" s="168" t="str">
        <f>IF(CODE(I12)&lt;60,IFERROR(VLOOKUP([1]RR1401!I12,'[1]Inläsning RR'!$C$3:$C$128,1,FALSE),"SAKNAS"),"")</f>
        <v>3058</v>
      </c>
      <c r="L12" s="83"/>
    </row>
    <row r="13" spans="1:12" ht="15" x14ac:dyDescent="0.25">
      <c r="A13" s="457" t="s">
        <v>163</v>
      </c>
      <c r="B13" s="457"/>
      <c r="C13" s="458"/>
      <c r="D13" s="458"/>
      <c r="E13" s="458"/>
      <c r="F13" s="458"/>
      <c r="G13" s="168"/>
      <c r="H13" s="168"/>
      <c r="I13" s="168" t="str">
        <f t="shared" si="0"/>
        <v>3550</v>
      </c>
      <c r="J13" s="168" t="str">
        <f>IF(CODE(I13)&lt;60,IFERROR(VLOOKUP([1]RR1401!I13,'[1]Inläsning RR'!$C$3:$C$128,1,FALSE),"SAKNAS"),"")</f>
        <v>3550</v>
      </c>
      <c r="L13" s="83"/>
    </row>
    <row r="14" spans="1:12" ht="15" x14ac:dyDescent="0.25">
      <c r="A14" s="457" t="s">
        <v>168</v>
      </c>
      <c r="B14" s="457"/>
      <c r="C14" s="458"/>
      <c r="D14" s="458"/>
      <c r="E14" s="458"/>
      <c r="F14" s="458"/>
      <c r="G14" s="168"/>
      <c r="H14" s="168"/>
      <c r="I14" s="168" t="str">
        <f t="shared" si="0"/>
        <v>3910</v>
      </c>
      <c r="J14" s="168" t="str">
        <f>IF(CODE(I14)&lt;60,IFERROR(VLOOKUP([1]RR1401!I14,'[1]Inläsning RR'!$C$3:$C$128,1,FALSE),"SAKNAS"),"")</f>
        <v>3910</v>
      </c>
      <c r="L14" s="83"/>
    </row>
    <row r="15" spans="1:12" ht="15" x14ac:dyDescent="0.25">
      <c r="A15" s="457" t="s">
        <v>30</v>
      </c>
      <c r="B15" s="457"/>
      <c r="C15" s="458"/>
      <c r="D15" s="458"/>
      <c r="E15" s="458"/>
      <c r="F15" s="458"/>
      <c r="G15" s="168"/>
      <c r="H15" s="168"/>
      <c r="I15" s="168" t="str">
        <f t="shared" si="0"/>
        <v>3740</v>
      </c>
      <c r="J15" s="168" t="str">
        <f>IF(CODE(I15)&lt;60,IFERROR(VLOOKUP([1]RR1401!I15,'[1]Inläsning RR'!$C$3:$C$128,1,FALSE),"SAKNAS"),"")</f>
        <v>3740</v>
      </c>
      <c r="L15" s="83"/>
    </row>
    <row r="16" spans="1:12" ht="15" customHeight="1" x14ac:dyDescent="0.25">
      <c r="A16" s="457" t="s">
        <v>31</v>
      </c>
      <c r="B16" s="457"/>
      <c r="C16" s="458"/>
      <c r="D16" s="458"/>
      <c r="E16" s="458"/>
      <c r="F16" s="458"/>
      <c r="G16" s="168"/>
      <c r="H16" s="168"/>
      <c r="I16" s="168" t="str">
        <f t="shared" si="0"/>
        <v>3960</v>
      </c>
      <c r="J16" s="168" t="str">
        <f>IF(CODE(I16)&lt;60,IFERROR(VLOOKUP([1]RR1401!I16,'[1]Inläsning RR'!$C$3:$C$128,1,FALSE),"SAKNAS"),"")</f>
        <v>3960</v>
      </c>
      <c r="L16" s="83"/>
    </row>
    <row r="17" spans="1:12" ht="15" x14ac:dyDescent="0.25">
      <c r="A17" s="457" t="s">
        <v>169</v>
      </c>
      <c r="B17" s="457"/>
      <c r="C17" s="458"/>
      <c r="D17" s="458"/>
      <c r="E17" s="458"/>
      <c r="F17" s="458"/>
      <c r="G17" s="168"/>
      <c r="H17" s="168"/>
      <c r="I17" s="168" t="str">
        <f t="shared" si="0"/>
        <v>3990</v>
      </c>
      <c r="J17" s="168" t="str">
        <f>IF(CODE(I17)&lt;60,IFERROR(VLOOKUP([1]RR1401!I17,'[1]Inläsning RR'!$C$3:$C$128,1,FALSE),"SAKNAS"),"")</f>
        <v>3990</v>
      </c>
      <c r="L17" s="83"/>
    </row>
    <row r="18" spans="1:12" ht="15" customHeight="1" x14ac:dyDescent="0.25">
      <c r="A18" s="459" t="s">
        <v>32</v>
      </c>
      <c r="B18" s="459"/>
      <c r="C18" s="460">
        <f>+SUM(C8:D17)</f>
        <v>0</v>
      </c>
      <c r="D18" s="460"/>
      <c r="E18" s="460"/>
      <c r="F18" s="460"/>
      <c r="G18" s="168"/>
      <c r="H18" s="168"/>
      <c r="I18" s="168" t="str">
        <f t="shared" si="0"/>
        <v>Summ</v>
      </c>
      <c r="J18" s="168" t="str">
        <f>IF(CODE(I18)&lt;60,IFERROR(VLOOKUP([1]RR1401!I18,'[1]Inläsning RR'!$C$3:$C$128,1,FALSE),"SAKNAS"),"")</f>
        <v/>
      </c>
      <c r="L18" s="83" t="str">
        <f>+ASC(I18)</f>
        <v>Summ</v>
      </c>
    </row>
    <row r="19" spans="1:12" ht="16.5" customHeight="1" thickBot="1" x14ac:dyDescent="0.3">
      <c r="A19" s="463" t="s">
        <v>33</v>
      </c>
      <c r="B19" s="463"/>
      <c r="C19" s="464">
        <f>+C18</f>
        <v>0</v>
      </c>
      <c r="D19" s="464"/>
      <c r="E19" s="464"/>
      <c r="F19" s="464"/>
      <c r="G19" s="168"/>
      <c r="H19" s="168"/>
      <c r="I19" s="168" t="str">
        <f t="shared" si="0"/>
        <v>Summ</v>
      </c>
      <c r="J19" s="168" t="str">
        <f>IF(CODE(I19)&lt;60,IFERROR(VLOOKUP([1]RR1401!I19,'[1]Inläsning RR'!$C$3:$C$128,1,FALSE),"SAKNAS"),"")</f>
        <v/>
      </c>
      <c r="L19" s="83"/>
    </row>
    <row r="20" spans="1:12" ht="17.25" thickTop="1" thickBot="1" x14ac:dyDescent="0.3">
      <c r="A20" s="157"/>
      <c r="B20" s="157"/>
      <c r="C20" s="159"/>
      <c r="D20" s="159"/>
      <c r="E20" s="159"/>
      <c r="F20" s="159"/>
      <c r="G20" s="168"/>
      <c r="H20" s="168"/>
      <c r="I20" s="168"/>
      <c r="J20" s="168"/>
      <c r="L20" s="83"/>
    </row>
    <row r="21" spans="1:12" ht="16.5" customHeight="1" thickTop="1" x14ac:dyDescent="0.25">
      <c r="A21" s="465" t="s">
        <v>34</v>
      </c>
      <c r="B21" s="465"/>
      <c r="C21" s="466" t="s">
        <v>80</v>
      </c>
      <c r="D21" s="466"/>
      <c r="E21" s="466"/>
      <c r="F21" s="466"/>
      <c r="G21" s="168"/>
      <c r="H21" s="168"/>
      <c r="I21" s="168" t="str">
        <f t="shared" si="0"/>
        <v>Verk</v>
      </c>
      <c r="J21" s="168" t="str">
        <f>IF(CODE(I21)&lt;60,IFERROR(VLOOKUP([1]RR1401!I21,'[1]Inläsning RR'!$C$3:$C$128,1,FALSE),"SAKNAS"),"")</f>
        <v/>
      </c>
      <c r="L21" s="83"/>
    </row>
    <row r="22" spans="1:12" ht="15" customHeight="1" x14ac:dyDescent="0.25">
      <c r="A22" s="459" t="s">
        <v>35</v>
      </c>
      <c r="B22" s="459"/>
      <c r="C22" s="462" t="s">
        <v>80</v>
      </c>
      <c r="D22" s="462"/>
      <c r="E22" s="462"/>
      <c r="F22" s="462"/>
      <c r="G22" s="168"/>
      <c r="H22" s="168"/>
      <c r="I22" s="168" t="str">
        <f t="shared" si="0"/>
        <v>Varu</v>
      </c>
      <c r="J22" s="168" t="str">
        <f>IF(CODE(I22)&lt;60,IFERROR(VLOOKUP([1]RR1401!I22,'[1]Inläsning RR'!$C$3:$C$128,1,FALSE),"SAKNAS"),"")</f>
        <v/>
      </c>
      <c r="L22" s="83"/>
    </row>
    <row r="23" spans="1:12" ht="15" x14ac:dyDescent="0.25">
      <c r="A23" s="457" t="s">
        <v>36</v>
      </c>
      <c r="B23" s="457"/>
      <c r="C23" s="458"/>
      <c r="D23" s="458"/>
      <c r="E23" s="458"/>
      <c r="F23" s="458"/>
      <c r="G23" s="168"/>
      <c r="H23" s="168"/>
      <c r="I23" s="168" t="str">
        <f t="shared" si="0"/>
        <v>4010</v>
      </c>
      <c r="J23" s="168" t="str">
        <f>IF(CODE(I23)&lt;60,IFERROR(VLOOKUP([1]RR1401!I23,'[1]Inläsning RR'!$C$3:$C$128,1,FALSE),"SAKNAS"),"")</f>
        <v>4010</v>
      </c>
      <c r="L23" s="83"/>
    </row>
    <row r="24" spans="1:12" ht="15" x14ac:dyDescent="0.25">
      <c r="A24" s="457" t="s">
        <v>170</v>
      </c>
      <c r="B24" s="457"/>
      <c r="C24" s="458"/>
      <c r="D24" s="458"/>
      <c r="E24" s="458"/>
      <c r="F24" s="458"/>
      <c r="G24" s="168"/>
      <c r="H24" s="168"/>
      <c r="I24" s="168" t="str">
        <f t="shared" si="0"/>
        <v>4013</v>
      </c>
      <c r="J24" s="168" t="str">
        <f>IF(CODE(I24)&lt;60,IFERROR(VLOOKUP([1]RR1401!I24,'[1]Inläsning RR'!$C$3:$C$128,1,FALSE),"SAKNAS"),"")</f>
        <v>4013</v>
      </c>
      <c r="L24" s="83"/>
    </row>
    <row r="25" spans="1:12" ht="15" x14ac:dyDescent="0.25">
      <c r="A25" s="457" t="s">
        <v>152</v>
      </c>
      <c r="B25" s="457"/>
      <c r="C25" s="458"/>
      <c r="D25" s="458"/>
      <c r="E25" s="458"/>
      <c r="F25" s="458"/>
      <c r="G25" s="168"/>
      <c r="H25" s="168"/>
      <c r="I25" s="168" t="str">
        <f t="shared" si="0"/>
        <v>4990</v>
      </c>
      <c r="J25" s="168" t="str">
        <f>IF(CODE(I25)&lt;60,IFERROR(VLOOKUP([1]RR1401!I25,'[1]Inläsning RR'!$C$3:$C$128,1,FALSE),"SAKNAS"),"")</f>
        <v>4990</v>
      </c>
      <c r="L25" s="83"/>
    </row>
    <row r="26" spans="1:12" ht="15" customHeight="1" x14ac:dyDescent="0.25">
      <c r="A26" s="459" t="s">
        <v>37</v>
      </c>
      <c r="B26" s="459"/>
      <c r="C26" s="460">
        <f>+SUM(C23:D25)</f>
        <v>0</v>
      </c>
      <c r="D26" s="460"/>
      <c r="E26" s="460"/>
      <c r="F26" s="460"/>
      <c r="G26" s="168"/>
      <c r="H26" s="168"/>
      <c r="I26" s="168" t="str">
        <f t="shared" si="0"/>
        <v>Summ</v>
      </c>
      <c r="J26" s="168" t="str">
        <f>IF(CODE(I26)&lt;60,IFERROR(VLOOKUP([1]RR1401!I26,'[1]Inläsning RR'!$C$3:$C$128,1,FALSE),"SAKNAS"),"")</f>
        <v/>
      </c>
      <c r="L26" s="83"/>
    </row>
    <row r="27" spans="1:12" ht="15" customHeight="1" x14ac:dyDescent="0.25">
      <c r="A27" s="459" t="s">
        <v>38</v>
      </c>
      <c r="B27" s="459"/>
      <c r="C27" s="462" t="s">
        <v>80</v>
      </c>
      <c r="D27" s="462"/>
      <c r="E27" s="462"/>
      <c r="F27" s="462"/>
      <c r="G27" s="168"/>
      <c r="H27" s="168"/>
      <c r="I27" s="168" t="str">
        <f t="shared" si="0"/>
        <v>Övri</v>
      </c>
      <c r="J27" s="168" t="str">
        <f>IF(CODE(I27)&lt;60,IFERROR(VLOOKUP([1]RR1401!I27,'[1]Inläsning RR'!$C$3:$C$128,1,FALSE),"SAKNAS"),"")</f>
        <v/>
      </c>
      <c r="L27" s="83"/>
    </row>
    <row r="28" spans="1:12" ht="15" x14ac:dyDescent="0.25">
      <c r="A28" s="457" t="s">
        <v>39</v>
      </c>
      <c r="B28" s="457"/>
      <c r="C28" s="458"/>
      <c r="D28" s="458"/>
      <c r="E28" s="458"/>
      <c r="F28" s="458"/>
      <c r="G28" s="168"/>
      <c r="H28" s="168"/>
      <c r="I28" s="168" t="str">
        <f t="shared" si="0"/>
        <v>5010</v>
      </c>
      <c r="J28" s="168" t="str">
        <f>IF(CODE(I28)&lt;60,IFERROR(VLOOKUP([1]RR1401!I28,'[1]Inläsning RR'!$C$3:$C$128,1,FALSE),"SAKNAS"),"")</f>
        <v>5010</v>
      </c>
      <c r="L28" s="83"/>
    </row>
    <row r="29" spans="1:12" ht="15" x14ac:dyDescent="0.25">
      <c r="A29" s="457" t="s">
        <v>40</v>
      </c>
      <c r="B29" s="457"/>
      <c r="C29" s="458"/>
      <c r="D29" s="458"/>
      <c r="E29" s="458"/>
      <c r="F29" s="458"/>
      <c r="G29" s="168"/>
      <c r="H29" s="168"/>
      <c r="I29" s="168" t="str">
        <f t="shared" si="0"/>
        <v>5020</v>
      </c>
      <c r="J29" s="168" t="str">
        <f>IF(CODE(I29)&lt;60,IFERROR(VLOOKUP([1]RR1401!I29,'[1]Inläsning RR'!$C$3:$C$128,1,FALSE),"SAKNAS"),"")</f>
        <v>5020</v>
      </c>
      <c r="L29" s="83"/>
    </row>
    <row r="30" spans="1:12" ht="15" x14ac:dyDescent="0.25">
      <c r="A30" s="457" t="s">
        <v>41</v>
      </c>
      <c r="B30" s="457"/>
      <c r="C30" s="458"/>
      <c r="D30" s="458"/>
      <c r="E30" s="458"/>
      <c r="F30" s="458"/>
      <c r="G30" s="168"/>
      <c r="H30" s="168"/>
      <c r="I30" s="168" t="str">
        <f t="shared" si="0"/>
        <v>5060</v>
      </c>
      <c r="J30" s="168" t="str">
        <f>IF(CODE(I30)&lt;60,IFERROR(VLOOKUP([1]RR1401!I30,'[1]Inläsning RR'!$C$3:$C$128,1,FALSE),"SAKNAS"),"")</f>
        <v>5060</v>
      </c>
      <c r="L30" s="83"/>
    </row>
    <row r="31" spans="1:12" ht="15" x14ac:dyDescent="0.25">
      <c r="A31" s="457" t="s">
        <v>132</v>
      </c>
      <c r="B31" s="457"/>
      <c r="C31" s="458"/>
      <c r="D31" s="458"/>
      <c r="E31" s="458"/>
      <c r="F31" s="458"/>
      <c r="G31" s="168"/>
      <c r="H31" s="168"/>
      <c r="I31" s="168" t="str">
        <f t="shared" si="0"/>
        <v>5090</v>
      </c>
      <c r="J31" s="168" t="str">
        <f>IF(CODE(I31)&lt;60,IFERROR(VLOOKUP([1]RR1401!I31,'[1]Inläsning RR'!$C$3:$C$128,1,FALSE),"SAKNAS"),"")</f>
        <v>5090</v>
      </c>
      <c r="L31" s="83"/>
    </row>
    <row r="32" spans="1:12" ht="15" x14ac:dyDescent="0.25">
      <c r="A32" s="457" t="s">
        <v>180</v>
      </c>
      <c r="B32" s="457"/>
      <c r="C32" s="458"/>
      <c r="D32" s="458"/>
      <c r="E32" s="458"/>
      <c r="F32" s="458"/>
      <c r="G32" s="168"/>
      <c r="H32" s="168"/>
      <c r="I32" s="168" t="str">
        <f t="shared" si="0"/>
        <v>5130</v>
      </c>
      <c r="J32" s="168" t="str">
        <f>IF(CODE(I32)&lt;60,IFERROR(VLOOKUP([1]RR1401!I32,'[1]Inläsning RR'!$C$3:$C$128,1,FALSE),"SAKNAS"),"")</f>
        <v>5130</v>
      </c>
      <c r="L32" s="83"/>
    </row>
    <row r="33" spans="1:12" ht="15" customHeight="1" x14ac:dyDescent="0.25">
      <c r="A33" s="457" t="s">
        <v>42</v>
      </c>
      <c r="B33" s="457"/>
      <c r="C33" s="458"/>
      <c r="D33" s="458"/>
      <c r="E33" s="458"/>
      <c r="F33" s="458"/>
      <c r="G33" s="168"/>
      <c r="H33" s="168"/>
      <c r="I33" s="168" t="str">
        <f t="shared" si="0"/>
        <v>5210</v>
      </c>
      <c r="J33" s="168" t="str">
        <f>IF(CODE(I33)&lt;60,IFERROR(VLOOKUP([1]RR1401!I33,'[1]Inläsning RR'!$C$3:$C$128,1,FALSE),"SAKNAS"),"")</f>
        <v>SAKNAS</v>
      </c>
      <c r="L33" s="83"/>
    </row>
    <row r="34" spans="1:12" ht="15" customHeight="1" x14ac:dyDescent="0.25">
      <c r="A34" s="457" t="s">
        <v>43</v>
      </c>
      <c r="B34" s="457"/>
      <c r="C34" s="458"/>
      <c r="D34" s="458"/>
      <c r="E34" s="458"/>
      <c r="F34" s="458"/>
      <c r="G34" s="168"/>
      <c r="H34" s="168"/>
      <c r="I34" s="168" t="str">
        <f t="shared" si="0"/>
        <v>5220</v>
      </c>
      <c r="J34" s="168" t="str">
        <f>IF(CODE(I34)&lt;60,IFERROR(VLOOKUP([1]RR1401!I34,'[1]Inläsning RR'!$C$3:$C$128,1,FALSE),"SAKNAS"),"")</f>
        <v>SAKNAS</v>
      </c>
      <c r="L34" s="83"/>
    </row>
    <row r="35" spans="1:12" ht="15" x14ac:dyDescent="0.25">
      <c r="A35" s="457" t="s">
        <v>44</v>
      </c>
      <c r="B35" s="457"/>
      <c r="C35" s="458"/>
      <c r="D35" s="458"/>
      <c r="E35" s="458"/>
      <c r="F35" s="458"/>
      <c r="G35" s="168"/>
      <c r="H35" s="168"/>
      <c r="I35" s="168" t="str">
        <f t="shared" si="0"/>
        <v>5410</v>
      </c>
      <c r="J35" s="168" t="str">
        <f>IF(CODE(I35)&lt;60,IFERROR(VLOOKUP([1]RR1401!I35,'[1]Inläsning RR'!$C$3:$C$128,1,FALSE),"SAKNAS"),"")</f>
        <v>5410</v>
      </c>
      <c r="L35" s="83"/>
    </row>
    <row r="36" spans="1:12" ht="15" x14ac:dyDescent="0.25">
      <c r="A36" s="457" t="s">
        <v>153</v>
      </c>
      <c r="B36" s="457"/>
      <c r="C36" s="458"/>
      <c r="D36" s="458"/>
      <c r="E36" s="458"/>
      <c r="F36" s="458"/>
      <c r="G36" s="168"/>
      <c r="H36" s="168"/>
      <c r="I36" s="168" t="str">
        <f t="shared" si="0"/>
        <v>5420</v>
      </c>
      <c r="J36" s="168" t="str">
        <f>IF(CODE(I36)&lt;60,IFERROR(VLOOKUP([1]RR1401!I36,'[1]Inläsning RR'!$C$3:$C$128,1,FALSE),"SAKNAS"),"")</f>
        <v>5420</v>
      </c>
      <c r="L36" s="83"/>
    </row>
    <row r="37" spans="1:12" ht="15" x14ac:dyDescent="0.25">
      <c r="A37" s="457" t="s">
        <v>45</v>
      </c>
      <c r="B37" s="457"/>
      <c r="C37" s="458"/>
      <c r="D37" s="458"/>
      <c r="E37" s="458"/>
      <c r="F37" s="458"/>
      <c r="G37" s="168"/>
      <c r="H37" s="168"/>
      <c r="I37" s="168" t="str">
        <f t="shared" si="0"/>
        <v>5460</v>
      </c>
      <c r="J37" s="168" t="str">
        <f>IF(CODE(I37)&lt;60,IFERROR(VLOOKUP([1]RR1401!I37,'[1]Inläsning RR'!$C$3:$C$128,1,FALSE),"SAKNAS"),"")</f>
        <v>5460</v>
      </c>
      <c r="L37" s="83"/>
    </row>
    <row r="38" spans="1:12" ht="15" customHeight="1" x14ac:dyDescent="0.25">
      <c r="A38" s="457" t="s">
        <v>194</v>
      </c>
      <c r="B38" s="457"/>
      <c r="C38" s="458"/>
      <c r="D38" s="458"/>
      <c r="E38" s="458"/>
      <c r="F38" s="458"/>
      <c r="G38" s="168"/>
      <c r="H38" s="168"/>
      <c r="I38" s="168" t="str">
        <f t="shared" si="0"/>
        <v>5480</v>
      </c>
      <c r="J38" s="168" t="str">
        <f>IF(CODE(I38)&lt;60,IFERROR(VLOOKUP([1]RR1401!I38,'[1]Inläsning RR'!$C$3:$C$128,1,FALSE),"SAKNAS"),"")</f>
        <v>5480</v>
      </c>
      <c r="L38" s="83"/>
    </row>
    <row r="39" spans="1:12" ht="15" customHeight="1" x14ac:dyDescent="0.25">
      <c r="A39" s="457" t="s">
        <v>154</v>
      </c>
      <c r="B39" s="457"/>
      <c r="C39" s="458"/>
      <c r="D39" s="458"/>
      <c r="E39" s="458"/>
      <c r="F39" s="458"/>
      <c r="G39" s="168"/>
      <c r="H39" s="168"/>
      <c r="I39" s="168" t="str">
        <f t="shared" si="0"/>
        <v>5500</v>
      </c>
      <c r="J39" s="168" t="str">
        <f>IF(CODE(I39)&lt;60,IFERROR(VLOOKUP([1]RR1401!I39,'[1]Inläsning RR'!$C$3:$C$128,1,FALSE),"SAKNAS"),"")</f>
        <v>5500</v>
      </c>
      <c r="L39" s="83"/>
    </row>
    <row r="40" spans="1:12" ht="15" customHeight="1" x14ac:dyDescent="0.25">
      <c r="A40" s="457" t="s">
        <v>342</v>
      </c>
      <c r="B40" s="457"/>
      <c r="C40" s="458"/>
      <c r="D40" s="458"/>
      <c r="E40" s="458"/>
      <c r="F40" s="458"/>
      <c r="G40" s="168"/>
      <c r="H40" s="168"/>
      <c r="I40" s="168" t="str">
        <f t="shared" si="0"/>
        <v>5612</v>
      </c>
      <c r="J40" s="168" t="str">
        <f>IF(CODE(I40)&lt;60,IFERROR(VLOOKUP([1]RR1401!I39,'[1]Inläsning RR'!$C$3:$C$128,1,FALSE),"SAKNAS"),"")</f>
        <v>5500</v>
      </c>
      <c r="L40" s="83"/>
    </row>
    <row r="41" spans="1:12" ht="15" customHeight="1" x14ac:dyDescent="0.25">
      <c r="A41" s="457" t="s">
        <v>327</v>
      </c>
      <c r="B41" s="457"/>
      <c r="C41" s="458"/>
      <c r="D41" s="458"/>
      <c r="E41" s="458"/>
      <c r="F41" s="458"/>
      <c r="G41" s="168"/>
      <c r="H41" s="168"/>
      <c r="I41" s="168" t="str">
        <f t="shared" si="0"/>
        <v>5615</v>
      </c>
      <c r="J41" s="168" t="str">
        <f>IF(CODE(I41)&lt;60,IFERROR(VLOOKUP([1]RR1401!I40,'[1]Inläsning RR'!$C$3:$C$128,1,FALSE),"SAKNAS"),"")</f>
        <v>5710</v>
      </c>
      <c r="L41" s="83"/>
    </row>
    <row r="42" spans="1:12" ht="15" customHeight="1" x14ac:dyDescent="0.25">
      <c r="A42" s="457" t="s">
        <v>46</v>
      </c>
      <c r="B42" s="457"/>
      <c r="C42" s="458"/>
      <c r="D42" s="458"/>
      <c r="E42" s="458"/>
      <c r="F42" s="458"/>
      <c r="G42" s="168"/>
      <c r="H42" s="168"/>
      <c r="I42" s="168" t="str">
        <f t="shared" si="0"/>
        <v>5710</v>
      </c>
      <c r="J42" s="168" t="str">
        <f>IF(CODE(I42)&lt;60,IFERROR(VLOOKUP([1]RR1401!I40,'[1]Inläsning RR'!$C$3:$C$128,1,FALSE),"SAKNAS"),"")</f>
        <v>5710</v>
      </c>
      <c r="L42" s="83"/>
    </row>
    <row r="43" spans="1:12" ht="15" x14ac:dyDescent="0.25">
      <c r="A43" s="457" t="s">
        <v>195</v>
      </c>
      <c r="B43" s="457"/>
      <c r="C43" s="458"/>
      <c r="D43" s="458"/>
      <c r="E43" s="458"/>
      <c r="F43" s="458"/>
      <c r="G43" s="168"/>
      <c r="H43" s="168"/>
      <c r="I43" s="168" t="str">
        <f t="shared" si="0"/>
        <v>5800</v>
      </c>
      <c r="J43" s="168" t="str">
        <f>IF(CODE(I43)&lt;60,IFERROR(VLOOKUP([1]RR1401!I41,'[1]Inläsning RR'!$C$3:$C$128,1,FALSE),"SAKNAS"),"")</f>
        <v>5800</v>
      </c>
      <c r="L43" s="83"/>
    </row>
    <row r="44" spans="1:12" ht="15" x14ac:dyDescent="0.25">
      <c r="A44" s="457" t="s">
        <v>193</v>
      </c>
      <c r="B44" s="457"/>
      <c r="C44" s="458"/>
      <c r="D44" s="458"/>
      <c r="E44" s="458"/>
      <c r="F44" s="458"/>
      <c r="G44" s="168"/>
      <c r="H44" s="168"/>
      <c r="I44" s="168" t="str">
        <f t="shared" si="0"/>
        <v>5910</v>
      </c>
      <c r="J44" s="168" t="str">
        <f>IF(CODE(I44)&lt;60,IFERROR(VLOOKUP([1]RR1401!I42,'[1]Inläsning RR'!$C$3:$C$128,1,FALSE),"SAKNAS"),"")</f>
        <v>5910</v>
      </c>
      <c r="L44" s="83"/>
    </row>
    <row r="45" spans="1:12" ht="15" x14ac:dyDescent="0.25">
      <c r="A45" s="173" t="s">
        <v>145</v>
      </c>
      <c r="B45" s="173"/>
      <c r="C45" s="458"/>
      <c r="D45" s="458"/>
      <c r="E45" s="174"/>
      <c r="F45" s="174"/>
      <c r="G45" s="168"/>
      <c r="H45" s="168"/>
      <c r="I45" s="168" t="str">
        <f t="shared" si="0"/>
        <v>5930</v>
      </c>
      <c r="J45" s="168" t="str">
        <f>IF(CODE(I45)&lt;60,IFERROR(VLOOKUP([1]RR1401!I43,'[1]Inläsning RR'!$C$3:$C$128,1,FALSE),"SAKNAS"),"")</f>
        <v>5930</v>
      </c>
      <c r="L45" s="83"/>
    </row>
    <row r="46" spans="1:12" ht="15" x14ac:dyDescent="0.25">
      <c r="A46" s="457" t="s">
        <v>131</v>
      </c>
      <c r="B46" s="457"/>
      <c r="C46" s="449"/>
      <c r="D46" s="449"/>
      <c r="E46" s="449"/>
      <c r="F46" s="449"/>
      <c r="G46" s="168"/>
      <c r="H46" s="168"/>
      <c r="I46" s="168" t="str">
        <f t="shared" si="0"/>
        <v>5940</v>
      </c>
      <c r="J46" s="168" t="str">
        <f>IF(CODE(I46)&lt;60,IFERROR(VLOOKUP([1]RR1401!I44,'[1]Inläsning RR'!$C$3:$C$128,1,FALSE),"SAKNAS"),"")</f>
        <v>5940</v>
      </c>
      <c r="L46" s="83"/>
    </row>
    <row r="47" spans="1:12" ht="15" x14ac:dyDescent="0.25">
      <c r="A47" s="457" t="s">
        <v>130</v>
      </c>
      <c r="B47" s="457"/>
      <c r="C47" s="458"/>
      <c r="D47" s="458"/>
      <c r="E47" s="458"/>
      <c r="F47" s="458"/>
      <c r="G47" s="168"/>
      <c r="H47" s="168"/>
      <c r="I47" s="168" t="str">
        <f t="shared" si="0"/>
        <v>6071</v>
      </c>
      <c r="J47" s="168" t="str">
        <f>IF(CODE(I47)&lt;60,IFERROR(VLOOKUP([1]RR1401!I45,'[1]Inläsning RR'!$C$3:$C$128,1,FALSE),"SAKNAS"),"")</f>
        <v>6071</v>
      </c>
      <c r="L47" s="83"/>
    </row>
    <row r="48" spans="1:12" ht="15" x14ac:dyDescent="0.25">
      <c r="A48" s="457" t="s">
        <v>47</v>
      </c>
      <c r="B48" s="457"/>
      <c r="C48" s="458"/>
      <c r="D48" s="458"/>
      <c r="E48" s="458"/>
      <c r="F48" s="458"/>
      <c r="G48" s="168"/>
      <c r="H48" s="168"/>
      <c r="I48" s="168" t="str">
        <f t="shared" si="0"/>
        <v>6072</v>
      </c>
      <c r="J48" s="168" t="str">
        <f>IF(CODE(I48)&lt;60,IFERROR(VLOOKUP([1]RR1401!I46,'[1]Inläsning RR'!$C$3:$C$128,1,FALSE),"SAKNAS"),"")</f>
        <v>6072</v>
      </c>
      <c r="L48" s="83"/>
    </row>
    <row r="49" spans="1:13" ht="15" x14ac:dyDescent="0.25">
      <c r="A49" s="457" t="s">
        <v>48</v>
      </c>
      <c r="B49" s="457"/>
      <c r="C49" s="458"/>
      <c r="D49" s="458"/>
      <c r="E49" s="458"/>
      <c r="F49" s="458"/>
      <c r="G49" s="168"/>
      <c r="H49" s="168"/>
      <c r="I49" s="168" t="str">
        <f t="shared" si="0"/>
        <v>6110</v>
      </c>
      <c r="J49" s="168" t="str">
        <f>IF(CODE(I49)&lt;60,IFERROR(VLOOKUP([1]RR1401!I47,'[1]Inläsning RR'!$C$3:$C$128,1,FALSE),"SAKNAS"),"")</f>
        <v>6110</v>
      </c>
      <c r="L49" s="83"/>
    </row>
    <row r="50" spans="1:13" ht="15" x14ac:dyDescent="0.25">
      <c r="A50" s="173" t="s">
        <v>196</v>
      </c>
      <c r="B50" s="173"/>
      <c r="C50" s="458"/>
      <c r="D50" s="458"/>
      <c r="E50" s="174"/>
      <c r="F50" s="174"/>
      <c r="G50" s="168"/>
      <c r="H50" s="168"/>
      <c r="I50" s="168" t="str">
        <f t="shared" si="0"/>
        <v>6200</v>
      </c>
      <c r="J50" s="168" t="str">
        <f>IF(CODE(I50)&lt;60,IFERROR(VLOOKUP([1]RR1401!I48,'[1]Inläsning RR'!$C$3:$C$128,1,FALSE),"SAKNAS"),"")</f>
        <v>6200</v>
      </c>
      <c r="L50" s="83"/>
    </row>
    <row r="51" spans="1:13" ht="15" x14ac:dyDescent="0.25">
      <c r="A51" s="457" t="s">
        <v>49</v>
      </c>
      <c r="B51" s="457"/>
      <c r="C51" s="458"/>
      <c r="D51" s="458"/>
      <c r="E51" s="458"/>
      <c r="F51" s="458"/>
      <c r="G51" s="168"/>
      <c r="H51" s="173"/>
      <c r="I51" s="168" t="str">
        <f t="shared" si="0"/>
        <v>6230</v>
      </c>
      <c r="J51" s="168" t="str">
        <f>IF(CODE(I51)&lt;60,IFERROR(VLOOKUP([1]RR1401!I49,'[1]Inläsning RR'!$C$3:$C$128,1,FALSE),"SAKNAS"),"")</f>
        <v>6230</v>
      </c>
      <c r="L51" s="83"/>
    </row>
    <row r="52" spans="1:13" ht="15" x14ac:dyDescent="0.25">
      <c r="A52" s="457" t="s">
        <v>333</v>
      </c>
      <c r="B52" s="457"/>
      <c r="C52" s="458"/>
      <c r="D52" s="458"/>
      <c r="E52" s="174"/>
      <c r="F52" s="174"/>
      <c r="G52" s="168"/>
      <c r="H52" s="173"/>
      <c r="I52" s="168" t="str">
        <f t="shared" si="0"/>
        <v>6240</v>
      </c>
      <c r="J52" s="168" t="str">
        <f>IF(CODE(I52)&lt;60,IFERROR(VLOOKUP([1]RR1401!I50,'[1]Inläsning RR'!$C$3:$C$128,1,FALSE),"SAKNAS"),"")</f>
        <v>6310</v>
      </c>
      <c r="L52" s="83"/>
    </row>
    <row r="53" spans="1:13" ht="15" x14ac:dyDescent="0.25">
      <c r="A53" s="457" t="s">
        <v>141</v>
      </c>
      <c r="B53" s="457"/>
      <c r="C53" s="458"/>
      <c r="D53" s="458"/>
      <c r="E53" s="458"/>
      <c r="F53" s="458"/>
      <c r="G53" s="168"/>
      <c r="H53" s="168"/>
      <c r="I53" s="168" t="str">
        <f t="shared" si="0"/>
        <v>6310</v>
      </c>
      <c r="J53" s="168" t="str">
        <f>IF(CODE(I53)&lt;60,IFERROR(VLOOKUP([1]RR1401!I50,'[1]Inläsning RR'!$C$3:$C$128,1,FALSE),"SAKNAS"),"")</f>
        <v>6310</v>
      </c>
      <c r="L53" s="83"/>
    </row>
    <row r="54" spans="1:13" ht="15" customHeight="1" x14ac:dyDescent="0.25">
      <c r="A54" s="457" t="s">
        <v>50</v>
      </c>
      <c r="B54" s="457"/>
      <c r="C54" s="458"/>
      <c r="D54" s="458"/>
      <c r="E54" s="458"/>
      <c r="F54" s="458"/>
      <c r="G54" s="168"/>
      <c r="H54" s="168"/>
      <c r="I54" s="168" t="str">
        <f t="shared" si="0"/>
        <v>6370</v>
      </c>
      <c r="J54" s="168" t="str">
        <f>IF(CODE(I54)&lt;60,IFERROR(VLOOKUP([1]RR1401!I51,'[1]Inläsning RR'!$C$3:$C$128,1,FALSE),"SAKNAS"),"")</f>
        <v>SAKNAS</v>
      </c>
      <c r="L54" s="83"/>
    </row>
    <row r="55" spans="1:13" ht="15" x14ac:dyDescent="0.25">
      <c r="A55" s="457" t="s">
        <v>155</v>
      </c>
      <c r="B55" s="457"/>
      <c r="C55" s="458"/>
      <c r="D55" s="458"/>
      <c r="E55" s="458"/>
      <c r="F55" s="458"/>
      <c r="G55" s="168"/>
      <c r="H55" s="168"/>
      <c r="I55" s="168" t="str">
        <f t="shared" si="0"/>
        <v>6410</v>
      </c>
      <c r="J55" s="168" t="str">
        <f>IF(CODE(I55)&lt;60,IFERROR(VLOOKUP([1]RR1401!I52,'[1]Inläsning RR'!$C$3:$C$128,1,FALSE),"SAKNAS"),"")</f>
        <v>6410</v>
      </c>
      <c r="L55" s="83"/>
    </row>
    <row r="56" spans="1:13" ht="15" x14ac:dyDescent="0.25">
      <c r="A56" s="457" t="s">
        <v>156</v>
      </c>
      <c r="B56" s="457"/>
      <c r="C56" s="458"/>
      <c r="D56" s="458"/>
      <c r="E56" s="458"/>
      <c r="F56" s="458"/>
      <c r="G56" s="168"/>
      <c r="H56" s="168"/>
      <c r="I56" s="168" t="str">
        <f t="shared" si="0"/>
        <v>6420</v>
      </c>
      <c r="J56" s="168" t="str">
        <f>IF(CODE(I56)&lt;60,IFERROR(VLOOKUP([1]RR1401!I53,'[1]Inläsning RR'!$C$3:$C$128,1,FALSE),"SAKNAS"),"")</f>
        <v>6420</v>
      </c>
      <c r="L56" s="83"/>
    </row>
    <row r="57" spans="1:13" ht="15" x14ac:dyDescent="0.25">
      <c r="A57" s="457" t="s">
        <v>157</v>
      </c>
      <c r="B57" s="457"/>
      <c r="C57" s="458"/>
      <c r="D57" s="458"/>
      <c r="E57" s="458"/>
      <c r="F57" s="458"/>
      <c r="G57" s="168"/>
      <c r="H57" s="168"/>
      <c r="I57" s="168" t="str">
        <f t="shared" si="0"/>
        <v>6490</v>
      </c>
      <c r="J57" s="168" t="str">
        <f>IF(CODE(I57)&lt;60,IFERROR(VLOOKUP([1]RR1401!I54,'[1]Inläsning RR'!$C$3:$C$128,1,FALSE),"SAKNAS"),"")</f>
        <v>SAKNAS</v>
      </c>
      <c r="L57" s="83"/>
    </row>
    <row r="58" spans="1:13" ht="15" customHeight="1" x14ac:dyDescent="0.25">
      <c r="A58" s="457" t="s">
        <v>51</v>
      </c>
      <c r="B58" s="457"/>
      <c r="C58" s="458"/>
      <c r="D58" s="458"/>
      <c r="E58" s="458"/>
      <c r="F58" s="458"/>
      <c r="G58" s="168"/>
      <c r="H58" s="168"/>
      <c r="I58" s="168" t="str">
        <f t="shared" si="0"/>
        <v>6500</v>
      </c>
      <c r="J58" s="168" t="str">
        <f>IF(CODE(I58)&lt;60,IFERROR(VLOOKUP([1]RR1401!I55,'[1]Inläsning RR'!$C$3:$C$128,1,FALSE),"SAKNAS"),"")</f>
        <v>SAKNAS</v>
      </c>
      <c r="L58" s="83"/>
    </row>
    <row r="59" spans="1:13" ht="15" x14ac:dyDescent="0.25">
      <c r="A59" s="457" t="s">
        <v>52</v>
      </c>
      <c r="B59" s="457"/>
      <c r="C59" s="458"/>
      <c r="D59" s="458"/>
      <c r="E59" s="458"/>
      <c r="F59" s="458"/>
      <c r="G59" s="168"/>
      <c r="H59" s="168"/>
      <c r="I59" s="168" t="str">
        <f t="shared" si="0"/>
        <v>6530</v>
      </c>
      <c r="J59" s="168" t="str">
        <f>IF(CODE(I59)&lt;60,IFERROR(VLOOKUP([1]RR1401!I56,'[1]Inläsning RR'!$C$3:$C$128,1,FALSE),"SAKNAS"),"")</f>
        <v>6530</v>
      </c>
      <c r="L59" s="83"/>
    </row>
    <row r="60" spans="1:13" ht="15" x14ac:dyDescent="0.2">
      <c r="A60" s="457" t="s">
        <v>53</v>
      </c>
      <c r="B60" s="457"/>
      <c r="C60" s="458"/>
      <c r="D60" s="458"/>
      <c r="E60" s="449"/>
      <c r="F60" s="449"/>
      <c r="G60" s="168"/>
      <c r="H60" s="168"/>
      <c r="I60" s="168" t="str">
        <f t="shared" si="0"/>
        <v>6550</v>
      </c>
      <c r="J60" s="168" t="str">
        <f>IF(CODE(I60)&lt;60,IFERROR(VLOOKUP([1]RR1401!I57,'[1]Inläsning RR'!$C$3:$C$128,1,FALSE),"SAKNAS"),"")</f>
        <v>6550</v>
      </c>
      <c r="L60" s="172"/>
      <c r="M60" s="74"/>
    </row>
    <row r="61" spans="1:13" ht="15" customHeight="1" x14ac:dyDescent="0.25">
      <c r="A61" s="457" t="s">
        <v>142</v>
      </c>
      <c r="B61" s="457"/>
      <c r="C61" s="458"/>
      <c r="D61" s="458"/>
      <c r="E61" s="458"/>
      <c r="F61" s="458"/>
      <c r="G61" s="168"/>
      <c r="H61" s="168"/>
      <c r="I61" s="168" t="str">
        <f t="shared" si="0"/>
        <v>6560</v>
      </c>
      <c r="J61" s="168" t="str">
        <f>IF(CODE(I61)&lt;60,IFERROR(VLOOKUP([1]RR1401!I58,'[1]Inläsning RR'!$C$3:$C$128,1,FALSE),"SAKNAS"),"")</f>
        <v>SAKNAS</v>
      </c>
      <c r="L61" s="83"/>
    </row>
    <row r="62" spans="1:13" ht="15" x14ac:dyDescent="0.25">
      <c r="A62" s="457" t="s">
        <v>54</v>
      </c>
      <c r="B62" s="457"/>
      <c r="C62" s="458"/>
      <c r="D62" s="458"/>
      <c r="E62" s="458"/>
      <c r="F62" s="458"/>
      <c r="G62" s="168"/>
      <c r="H62" s="168"/>
      <c r="I62" s="168" t="str">
        <f t="shared" si="0"/>
        <v>6570</v>
      </c>
      <c r="J62" s="168" t="str">
        <f>IF(CODE(I62)&lt;60,IFERROR(VLOOKUP([1]RR1401!I59,'[1]Inläsning RR'!$C$3:$C$128,1,FALSE),"SAKNAS"),"")</f>
        <v>6570</v>
      </c>
      <c r="L62" s="83"/>
    </row>
    <row r="63" spans="1:13" ht="12.75" customHeight="1" x14ac:dyDescent="0.2">
      <c r="A63" s="457" t="s">
        <v>55</v>
      </c>
      <c r="B63" s="457"/>
      <c r="C63" s="458"/>
      <c r="D63" s="458"/>
      <c r="E63" s="458"/>
      <c r="F63" s="458"/>
      <c r="G63" s="168"/>
      <c r="H63" s="168"/>
      <c r="I63" s="168" t="str">
        <f t="shared" si="0"/>
        <v>6580</v>
      </c>
      <c r="J63" s="168" t="str">
        <f>IF(CODE(I63)&lt;60,IFERROR(VLOOKUP([1]RR1401!I60,'[1]Inläsning RR'!$C$3:$C$128,1,FALSE),"SAKNAS"),"")</f>
        <v>6580</v>
      </c>
      <c r="K63" s="172"/>
      <c r="L63" s="34"/>
    </row>
    <row r="64" spans="1:13" ht="15" x14ac:dyDescent="0.25">
      <c r="A64" s="457" t="s">
        <v>198</v>
      </c>
      <c r="B64" s="457"/>
      <c r="C64" s="458"/>
      <c r="D64" s="458"/>
      <c r="E64" s="458"/>
      <c r="F64" s="458"/>
      <c r="G64" s="168"/>
      <c r="H64" s="168"/>
      <c r="I64" s="168" t="str">
        <f t="shared" si="0"/>
        <v>6590</v>
      </c>
      <c r="J64" s="168" t="str">
        <f>IF(CODE(I64)&lt;60,IFERROR(VLOOKUP([1]RR1401!I61,'[1]Inläsning RR'!$C$3:$C$128,1,FALSE),"SAKNAS"),"")</f>
        <v>6590</v>
      </c>
      <c r="L64" s="83"/>
    </row>
    <row r="65" spans="1:15" ht="15" x14ac:dyDescent="0.25">
      <c r="A65" s="457" t="s">
        <v>334</v>
      </c>
      <c r="B65" s="457"/>
      <c r="C65" s="458"/>
      <c r="D65" s="458"/>
      <c r="E65" s="458"/>
      <c r="F65" s="458"/>
      <c r="G65" s="168"/>
      <c r="H65" s="168"/>
      <c r="I65" s="168" t="str">
        <f t="shared" si="0"/>
        <v>6595</v>
      </c>
      <c r="J65" s="168" t="str">
        <f>IF(CODE(I65)&lt;60,IFERROR(VLOOKUP([1]RR1401!I61,'[1]Inläsning RR'!$C$3:$C$128,1,FALSE),"SAKNAS"),"")</f>
        <v>6590</v>
      </c>
      <c r="L65" s="83"/>
    </row>
    <row r="66" spans="1:15" ht="15" x14ac:dyDescent="0.25">
      <c r="A66" s="457" t="s">
        <v>303</v>
      </c>
      <c r="B66" s="457"/>
      <c r="C66" s="458"/>
      <c r="D66" s="458"/>
      <c r="E66" s="458"/>
      <c r="F66" s="458"/>
      <c r="G66" s="168"/>
      <c r="H66" s="168"/>
      <c r="I66" s="168" t="str">
        <f t="shared" si="0"/>
        <v>6600</v>
      </c>
      <c r="J66" s="168" t="str">
        <f>IF(CODE(I66)&lt;60,IFERROR(VLOOKUP([1]RR1401!I62,'[1]Inläsning RR'!$C$3:$C$128,1,FALSE),"SAKNAS"),"")</f>
        <v>6830</v>
      </c>
      <c r="L66" s="83"/>
    </row>
    <row r="67" spans="1:15" ht="15" x14ac:dyDescent="0.25">
      <c r="A67" s="457" t="s">
        <v>325</v>
      </c>
      <c r="B67" s="457"/>
      <c r="C67" s="458"/>
      <c r="D67" s="458"/>
      <c r="E67" s="458"/>
      <c r="F67" s="458"/>
      <c r="G67" s="168"/>
      <c r="H67" s="168"/>
      <c r="I67" s="168" t="str">
        <f t="shared" si="0"/>
        <v>6700</v>
      </c>
      <c r="J67" s="168" t="str">
        <f>IF(CODE(I67)&lt;60,IFERROR(VLOOKUP([1]RR1401!I63,'[1]Inläsning RR'!$C$3:$C$128,1,FALSE),"SAKNAS"),"")</f>
        <v>6970</v>
      </c>
      <c r="L67" s="83"/>
    </row>
    <row r="68" spans="1:15" ht="15" x14ac:dyDescent="0.25">
      <c r="A68" s="457" t="s">
        <v>197</v>
      </c>
      <c r="B68" s="457"/>
      <c r="C68" s="458"/>
      <c r="D68" s="458"/>
      <c r="E68" s="458"/>
      <c r="F68" s="458"/>
      <c r="G68" s="168"/>
      <c r="H68" s="168"/>
      <c r="I68" s="168" t="str">
        <f t="shared" si="0"/>
        <v>6830</v>
      </c>
      <c r="J68" s="168" t="str">
        <f>IF(CODE(I68)&lt;60,IFERROR(VLOOKUP([1]RR1401!I62,'[1]Inläsning RR'!$C$3:$C$128,1,FALSE),"SAKNAS"),"")</f>
        <v>6830</v>
      </c>
      <c r="L68" s="83"/>
    </row>
    <row r="69" spans="1:15" ht="14.1" customHeight="1" x14ac:dyDescent="0.25">
      <c r="A69" s="457" t="s">
        <v>199</v>
      </c>
      <c r="B69" s="457"/>
      <c r="C69" s="458"/>
      <c r="D69" s="458"/>
      <c r="E69" s="458"/>
      <c r="F69" s="458"/>
      <c r="G69" s="168"/>
      <c r="H69" s="168"/>
      <c r="I69" s="168" t="str">
        <f t="shared" si="0"/>
        <v>6970</v>
      </c>
      <c r="J69" s="168" t="str">
        <f>IF(CODE(I69)&lt;60,IFERROR(VLOOKUP([1]RR1401!I63,'[1]Inläsning RR'!$C$3:$C$128,1,FALSE),"SAKNAS"),"")</f>
        <v>6970</v>
      </c>
      <c r="L69" s="83"/>
    </row>
    <row r="70" spans="1:15" ht="14.1" customHeight="1" x14ac:dyDescent="0.25">
      <c r="A70" s="457" t="s">
        <v>200</v>
      </c>
      <c r="B70" s="457"/>
      <c r="C70" s="458"/>
      <c r="D70" s="458"/>
      <c r="E70" s="458"/>
      <c r="F70" s="458"/>
      <c r="G70" s="168"/>
      <c r="H70" s="168"/>
      <c r="I70" s="168" t="str">
        <f t="shared" si="0"/>
        <v>6981</v>
      </c>
      <c r="J70" s="168" t="str">
        <f>IF(CODE(I70)&lt;60,IFERROR(VLOOKUP([1]RR1401!I64,'[1]Inläsning RR'!$C$3:$C$128,1,FALSE),"SAKNAS"),"")</f>
        <v>6981</v>
      </c>
      <c r="L70" s="83"/>
    </row>
    <row r="71" spans="1:15" ht="14.1" customHeight="1" x14ac:dyDescent="0.25">
      <c r="A71" s="457" t="s">
        <v>201</v>
      </c>
      <c r="B71" s="457"/>
      <c r="C71" s="458"/>
      <c r="D71" s="458"/>
      <c r="E71" s="458"/>
      <c r="F71" s="458"/>
      <c r="G71" s="168"/>
      <c r="H71" s="168"/>
      <c r="I71" s="168" t="str">
        <f t="shared" si="0"/>
        <v>6982</v>
      </c>
      <c r="J71" s="168" t="str">
        <f>IF(CODE(I71)&lt;60,IFERROR(VLOOKUP([1]RR1401!I65,'[1]Inläsning RR'!$C$3:$C$128,1,FALSE),"SAKNAS"),"")</f>
        <v>6982</v>
      </c>
      <c r="L71" s="83"/>
    </row>
    <row r="72" spans="1:15" ht="18" customHeight="1" x14ac:dyDescent="0.25">
      <c r="A72" s="457" t="s">
        <v>202</v>
      </c>
      <c r="B72" s="457"/>
      <c r="C72" s="458"/>
      <c r="D72" s="458"/>
      <c r="E72" s="458"/>
      <c r="F72" s="458"/>
      <c r="G72" s="168"/>
      <c r="H72" s="168"/>
      <c r="I72" s="168" t="str">
        <f t="shared" si="0"/>
        <v>6991</v>
      </c>
      <c r="J72" s="168" t="str">
        <f>IF(CODE(I72)&lt;60,IFERROR(VLOOKUP([1]RR1401!I66,'[1]Inläsning RR'!$C$3:$C$128,1,FALSE),"SAKNAS"),"")</f>
        <v>6991</v>
      </c>
      <c r="L72" s="83"/>
      <c r="O72" s="19">
        <v>201540</v>
      </c>
    </row>
    <row r="73" spans="1:15" ht="18" customHeight="1" x14ac:dyDescent="0.25">
      <c r="A73" s="457" t="s">
        <v>56</v>
      </c>
      <c r="B73" s="457"/>
      <c r="C73" s="458"/>
      <c r="D73" s="458"/>
      <c r="E73" s="458"/>
      <c r="F73" s="458"/>
      <c r="G73" s="168"/>
      <c r="H73" s="168"/>
      <c r="I73" s="168" t="str">
        <f t="shared" si="0"/>
        <v>6992</v>
      </c>
      <c r="J73" s="168" t="str">
        <f>IF(CODE(I73)&lt;60,IFERROR(VLOOKUP([1]RR1401!I67,'[1]Inläsning RR'!$C$3:$C$128,1,FALSE),"SAKNAS"),"")</f>
        <v>SAKNAS</v>
      </c>
      <c r="L73" s="83"/>
    </row>
    <row r="74" spans="1:15" ht="14.1" customHeight="1" x14ac:dyDescent="0.25">
      <c r="A74" s="459" t="s">
        <v>57</v>
      </c>
      <c r="B74" s="459"/>
      <c r="C74" s="460">
        <f>+SUM(C28:C73)</f>
        <v>0</v>
      </c>
      <c r="D74" s="460"/>
      <c r="E74" s="460"/>
      <c r="F74" s="460"/>
      <c r="G74" s="168"/>
      <c r="H74" s="168"/>
      <c r="I74" s="168" t="str">
        <f t="shared" si="0"/>
        <v>Summ</v>
      </c>
      <c r="J74" s="168" t="str">
        <f>IF(CODE(I74)&lt;60,IFERROR(VLOOKUP([1]RR1401!I68,'[1]Inläsning RR'!$C$3:$C$128,1,FALSE),"SAKNAS"),"")</f>
        <v/>
      </c>
      <c r="L74" s="83"/>
    </row>
    <row r="75" spans="1:15" ht="14.1" customHeight="1" x14ac:dyDescent="0.25">
      <c r="A75" s="459" t="s">
        <v>58</v>
      </c>
      <c r="B75" s="459"/>
      <c r="C75" s="462" t="s">
        <v>80</v>
      </c>
      <c r="D75" s="462"/>
      <c r="E75" s="462"/>
      <c r="F75" s="462"/>
      <c r="G75" s="168"/>
      <c r="H75" s="168"/>
      <c r="I75" s="168" t="str">
        <f t="shared" si="0"/>
        <v>Utgi</v>
      </c>
      <c r="J75" s="168" t="str">
        <f>IF(CODE(I75)&lt;60,IFERROR(VLOOKUP([1]RR1401!I69,'[1]Inläsning RR'!$C$3:$C$128,1,FALSE),"SAKNAS"),"")</f>
        <v/>
      </c>
      <c r="L75" s="83"/>
    </row>
    <row r="76" spans="1:15" ht="14.1" customHeight="1" x14ac:dyDescent="0.25">
      <c r="A76" s="457" t="s">
        <v>205</v>
      </c>
      <c r="B76" s="457"/>
      <c r="C76" s="476"/>
      <c r="D76" s="476"/>
      <c r="E76" s="449"/>
      <c r="F76" s="449"/>
      <c r="G76" s="168"/>
      <c r="H76" s="168"/>
      <c r="I76" s="168" t="str">
        <f t="shared" si="0"/>
        <v>7211</v>
      </c>
      <c r="J76" s="168" t="str">
        <f>IF(CODE(I76)&lt;60,IFERROR(VLOOKUP([1]RR1401!I70,'[1]Inläsning RR'!$C$3:$C$128,1,FALSE),"SAKNAS"),"")</f>
        <v>7211</v>
      </c>
      <c r="L76" s="83"/>
    </row>
    <row r="77" spans="1:15" ht="14.1" customHeight="1" x14ac:dyDescent="0.25">
      <c r="A77" s="457" t="s">
        <v>335</v>
      </c>
      <c r="B77" s="457"/>
      <c r="C77" s="476"/>
      <c r="D77" s="476"/>
      <c r="E77" s="449"/>
      <c r="F77" s="449"/>
      <c r="G77" s="168"/>
      <c r="H77" s="168"/>
      <c r="I77" s="168" t="str">
        <f t="shared" si="0"/>
        <v>7212</v>
      </c>
      <c r="J77" s="168" t="str">
        <f>IF(CODE(I77)&lt;60,IFERROR(VLOOKUP([1]RR1401!I71,'[1]Inläsning RR'!$C$3:$C$128,1,FALSE),"SAKNAS"),"")</f>
        <v>SAKNAS</v>
      </c>
      <c r="L77" s="83"/>
    </row>
    <row r="78" spans="1:15" ht="14.1" customHeight="1" x14ac:dyDescent="0.25">
      <c r="A78" s="457" t="s">
        <v>336</v>
      </c>
      <c r="B78" s="457"/>
      <c r="C78" s="476"/>
      <c r="D78" s="476"/>
      <c r="E78" s="449"/>
      <c r="F78" s="449"/>
      <c r="G78" s="168"/>
      <c r="H78" s="168"/>
      <c r="I78" s="168" t="str">
        <f t="shared" si="0"/>
        <v>7213</v>
      </c>
      <c r="J78" s="168" t="str">
        <f>IF(CODE(I78)&lt;60,IFERROR(VLOOKUP([1]RR1401!I72,'[1]Inläsning RR'!$C$3:$C$128,1,FALSE),"SAKNAS"),"")</f>
        <v>SAKNAS</v>
      </c>
      <c r="L78" s="83"/>
    </row>
    <row r="79" spans="1:15" ht="14.1" customHeight="1" x14ac:dyDescent="0.25">
      <c r="A79" s="457" t="s">
        <v>337</v>
      </c>
      <c r="B79" s="457"/>
      <c r="C79" s="476"/>
      <c r="D79" s="476"/>
      <c r="E79" s="449"/>
      <c r="F79" s="449"/>
      <c r="G79" s="168"/>
      <c r="H79" s="168"/>
      <c r="I79" s="168" t="str">
        <f t="shared" si="0"/>
        <v>7214</v>
      </c>
      <c r="J79" s="168" t="str">
        <f>IF(CODE(I79)&lt;60,IFERROR(VLOOKUP([1]RR1401!I73,'[1]Inläsning RR'!$C$3:$C$128,1,FALSE),"SAKNAS"),"")</f>
        <v>7321</v>
      </c>
      <c r="L79" s="83"/>
    </row>
    <row r="80" spans="1:15" ht="14.1" customHeight="1" x14ac:dyDescent="0.25">
      <c r="A80" s="457" t="s">
        <v>338</v>
      </c>
      <c r="B80" s="457"/>
      <c r="C80" s="476"/>
      <c r="D80" s="476"/>
      <c r="E80" s="449"/>
      <c r="F80" s="449"/>
      <c r="G80" s="168"/>
      <c r="H80" s="168"/>
      <c r="I80" s="168" t="str">
        <f t="shared" si="0"/>
        <v>7215</v>
      </c>
      <c r="J80" s="168" t="str">
        <f>IF(CODE(I80)&lt;60,IFERROR(VLOOKUP([1]RR1401!I74,'[1]Inläsning RR'!$C$3:$C$128,1,FALSE),"SAKNAS"),"")</f>
        <v>SAKNAS</v>
      </c>
      <c r="L80" s="83"/>
    </row>
    <row r="81" spans="1:12" ht="14.1" customHeight="1" x14ac:dyDescent="0.25">
      <c r="A81" s="457" t="s">
        <v>339</v>
      </c>
      <c r="B81" s="457"/>
      <c r="C81" s="476"/>
      <c r="D81" s="476"/>
      <c r="E81" s="449"/>
      <c r="F81" s="449"/>
      <c r="G81" s="168"/>
      <c r="H81" s="168"/>
      <c r="I81" s="168" t="str">
        <f t="shared" si="0"/>
        <v>7216</v>
      </c>
      <c r="J81" s="168" t="str">
        <f>IF(CODE(I81)&lt;60,IFERROR(VLOOKUP([1]RR1401!I75,'[1]Inläsning RR'!$C$3:$C$128,1,FALSE),"SAKNAS"),"")</f>
        <v>SAKNAS</v>
      </c>
      <c r="L81" s="83"/>
    </row>
    <row r="82" spans="1:12" ht="14.1" customHeight="1" x14ac:dyDescent="0.25">
      <c r="A82" s="457" t="s">
        <v>340</v>
      </c>
      <c r="B82" s="457"/>
      <c r="C82" s="476"/>
      <c r="D82" s="476"/>
      <c r="E82" s="449"/>
      <c r="F82" s="449"/>
      <c r="G82" s="168"/>
      <c r="H82" s="168"/>
      <c r="I82" s="168" t="str">
        <f t="shared" si="0"/>
        <v>7217</v>
      </c>
      <c r="J82" s="168" t="str">
        <f>IF(CODE(I82)&lt;60,IFERROR(VLOOKUP([1]RR1401!I76,'[1]Inläsning RR'!$C$3:$C$128,1,FALSE),"SAKNAS"),"")</f>
        <v>SAKNAS</v>
      </c>
      <c r="L82" s="83"/>
    </row>
    <row r="83" spans="1:12" ht="14.1" customHeight="1" x14ac:dyDescent="0.25">
      <c r="A83" s="457" t="s">
        <v>129</v>
      </c>
      <c r="B83" s="457"/>
      <c r="C83" s="476"/>
      <c r="D83" s="476"/>
      <c r="E83" s="449"/>
      <c r="F83" s="449"/>
      <c r="G83" s="168"/>
      <c r="H83" s="168"/>
      <c r="I83" s="168" t="str">
        <f t="shared" si="0"/>
        <v>7220</v>
      </c>
      <c r="J83" s="168" t="str">
        <f>IF(CODE(I83)&lt;60,IFERROR(VLOOKUP([1]RR1401!I71,'[1]Inläsning RR'!$C$3:$C$128,1,FALSE),"SAKNAS"),"")</f>
        <v>SAKNAS</v>
      </c>
      <c r="L83" s="83"/>
    </row>
    <row r="84" spans="1:12" ht="14.1" customHeight="1" x14ac:dyDescent="0.25">
      <c r="A84" s="457" t="s">
        <v>326</v>
      </c>
      <c r="B84" s="457"/>
      <c r="C84" s="458"/>
      <c r="D84" s="458"/>
      <c r="E84" s="458"/>
      <c r="F84" s="458"/>
      <c r="G84" s="168"/>
      <c r="H84" s="168"/>
      <c r="I84" s="168" t="str">
        <f t="shared" si="0"/>
        <v>7290</v>
      </c>
      <c r="J84" s="168" t="str">
        <f>IF(CODE(I84)&lt;60,IFERROR(VLOOKUP([1]RR1401!I72,'[1]Inläsning RR'!$C$3:$C$128,1,FALSE),"SAKNAS"),"")</f>
        <v>SAKNAS</v>
      </c>
      <c r="L84" s="83"/>
    </row>
    <row r="85" spans="1:12" ht="14.1" customHeight="1" x14ac:dyDescent="0.25">
      <c r="A85" s="457" t="s">
        <v>59</v>
      </c>
      <c r="B85" s="457"/>
      <c r="C85" s="458"/>
      <c r="D85" s="458"/>
      <c r="E85" s="458"/>
      <c r="F85" s="458"/>
      <c r="G85" s="168"/>
      <c r="H85" s="168"/>
      <c r="I85" s="168" t="str">
        <f t="shared" ref="I85:I123" si="1">+LEFT(A85,4)</f>
        <v>7321</v>
      </c>
      <c r="J85" s="168" t="str">
        <f>IF(CODE(I85)&lt;60,IFERROR(VLOOKUP([1]RR1401!I73,'[1]Inläsning RR'!$C$3:$C$128,1,FALSE),"SAKNAS"),"")</f>
        <v>7321</v>
      </c>
      <c r="L85" s="83"/>
    </row>
    <row r="86" spans="1:12" ht="15" x14ac:dyDescent="0.25">
      <c r="A86" s="457" t="s">
        <v>158</v>
      </c>
      <c r="B86" s="457"/>
      <c r="C86" s="458"/>
      <c r="D86" s="458"/>
      <c r="E86" s="458"/>
      <c r="F86" s="458"/>
      <c r="G86" s="168"/>
      <c r="H86" s="168"/>
      <c r="I86" s="168" t="str">
        <f t="shared" si="1"/>
        <v>7322</v>
      </c>
      <c r="J86" s="168" t="str">
        <f>IF(CODE(I86)&lt;60,IFERROR(VLOOKUP([1]RR1401!I74,'[1]Inläsning RR'!$C$3:$C$128,1,FALSE),"SAKNAS"),"")</f>
        <v>SAKNAS</v>
      </c>
      <c r="L86" s="83"/>
    </row>
    <row r="87" spans="1:12" ht="15" x14ac:dyDescent="0.25">
      <c r="A87" s="457" t="s">
        <v>143</v>
      </c>
      <c r="B87" s="457"/>
      <c r="C87" s="458"/>
      <c r="D87" s="458"/>
      <c r="E87" s="458"/>
      <c r="F87" s="458"/>
      <c r="G87" s="168"/>
      <c r="H87" s="168"/>
      <c r="I87" s="168" t="str">
        <f t="shared" si="1"/>
        <v>7323</v>
      </c>
      <c r="J87" s="168" t="str">
        <f>IF(CODE(I87)&lt;60,IFERROR(VLOOKUP([1]RR1401!I75,'[1]Inläsning RR'!$C$3:$C$128,1,FALSE),"SAKNAS"),"")</f>
        <v>SAKNAS</v>
      </c>
      <c r="L87" s="83"/>
    </row>
    <row r="88" spans="1:12" ht="15" x14ac:dyDescent="0.25">
      <c r="A88" s="457" t="s">
        <v>60</v>
      </c>
      <c r="B88" s="457"/>
      <c r="C88" s="458"/>
      <c r="D88" s="458"/>
      <c r="E88" s="458"/>
      <c r="F88" s="458"/>
      <c r="G88" s="168"/>
      <c r="H88" s="168"/>
      <c r="I88" s="168" t="str">
        <f t="shared" si="1"/>
        <v>7331</v>
      </c>
      <c r="J88" s="168" t="str">
        <f>IF(CODE(I88)&lt;60,IFERROR(VLOOKUP([1]RR1401!I76,'[1]Inläsning RR'!$C$3:$C$128,1,FALSE),"SAKNAS"),"")</f>
        <v>SAKNAS</v>
      </c>
      <c r="L88" s="83"/>
    </row>
    <row r="89" spans="1:12" ht="15" x14ac:dyDescent="0.25">
      <c r="A89" s="457" t="s">
        <v>159</v>
      </c>
      <c r="B89" s="457"/>
      <c r="C89" s="458"/>
      <c r="D89" s="458"/>
      <c r="E89" s="458"/>
      <c r="F89" s="458"/>
      <c r="G89" s="168"/>
      <c r="H89" s="168"/>
      <c r="I89" s="168" t="str">
        <f t="shared" si="1"/>
        <v>7332</v>
      </c>
      <c r="J89" s="168" t="str">
        <f>IF(CODE(I89)&lt;60,IFERROR(VLOOKUP([1]RR1401!I77,'[1]Inläsning RR'!$C$3:$C$128,1,FALSE),"SAKNAS"),"")</f>
        <v>SAKNAS</v>
      </c>
      <c r="L89" s="83"/>
    </row>
    <row r="90" spans="1:12" ht="15" x14ac:dyDescent="0.25">
      <c r="A90" s="457" t="s">
        <v>218</v>
      </c>
      <c r="B90" s="457"/>
      <c r="C90" s="458"/>
      <c r="D90" s="458"/>
      <c r="E90" s="458"/>
      <c r="F90" s="458"/>
      <c r="G90" s="168"/>
      <c r="H90" s="168"/>
      <c r="I90" s="168" t="str">
        <f t="shared" si="1"/>
        <v>7412</v>
      </c>
      <c r="J90" s="168" t="str">
        <f>IF(CODE(I90)&lt;60,IFERROR(VLOOKUP([1]RR1401!I78,'[1]Inläsning RR'!$C$3:$C$128,1,FALSE),"SAKNAS"),"")</f>
        <v>7412</v>
      </c>
      <c r="L90" s="83"/>
    </row>
    <row r="91" spans="1:12" ht="15" x14ac:dyDescent="0.25">
      <c r="A91" s="457" t="s">
        <v>61</v>
      </c>
      <c r="B91" s="457"/>
      <c r="C91" s="458"/>
      <c r="D91" s="458"/>
      <c r="E91" s="458"/>
      <c r="F91" s="458"/>
      <c r="G91" s="168"/>
      <c r="H91" s="168"/>
      <c r="I91" s="168" t="str">
        <f t="shared" si="1"/>
        <v>7510</v>
      </c>
      <c r="J91" s="168" t="str">
        <f>IF(CODE(I91)&lt;60,IFERROR(VLOOKUP([1]RR1401!I79,'[1]Inläsning RR'!$C$3:$C$128,1,FALSE),"SAKNAS"),"")</f>
        <v>7510</v>
      </c>
      <c r="L91" s="83"/>
    </row>
    <row r="92" spans="1:12" ht="15" x14ac:dyDescent="0.25">
      <c r="A92" s="457" t="s">
        <v>299</v>
      </c>
      <c r="B92" s="457"/>
      <c r="C92" s="458"/>
      <c r="D92" s="458"/>
      <c r="E92" s="458"/>
      <c r="F92" s="458"/>
      <c r="G92" s="168"/>
      <c r="H92" s="168"/>
      <c r="I92" s="168" t="str">
        <f t="shared" si="1"/>
        <v>7531</v>
      </c>
      <c r="J92" s="168" t="str">
        <f>IF(CODE(I92)&lt;60,IFERROR(VLOOKUP([1]RR1401!I80,'[1]Inläsning RR'!$C$3:$C$128,1,FALSE),"SAKNAS"),"")</f>
        <v>7570</v>
      </c>
      <c r="L92" s="83"/>
    </row>
    <row r="93" spans="1:12" ht="15" x14ac:dyDescent="0.25">
      <c r="A93" s="457" t="s">
        <v>207</v>
      </c>
      <c r="B93" s="457"/>
      <c r="C93" s="458"/>
      <c r="D93" s="458"/>
      <c r="E93" s="458"/>
      <c r="F93" s="458"/>
      <c r="G93" s="168"/>
      <c r="H93" s="168"/>
      <c r="I93" s="168" t="str">
        <f t="shared" si="1"/>
        <v>7570</v>
      </c>
      <c r="J93" s="168" t="str">
        <f>IF(CODE(I93)&lt;60,IFERROR(VLOOKUP([1]RR1401!I80,'[1]Inläsning RR'!$C$3:$C$128,1,FALSE),"SAKNAS"),"")</f>
        <v>7570</v>
      </c>
      <c r="L93" s="83"/>
    </row>
    <row r="94" spans="1:12" ht="15" x14ac:dyDescent="0.25">
      <c r="A94" s="457" t="s">
        <v>328</v>
      </c>
      <c r="B94" s="457"/>
      <c r="C94" s="458"/>
      <c r="D94" s="458"/>
      <c r="E94" s="174"/>
      <c r="F94" s="174"/>
      <c r="G94" s="168"/>
      <c r="H94" s="168"/>
      <c r="I94" s="168" t="str">
        <f t="shared" si="1"/>
        <v>7583</v>
      </c>
      <c r="J94" s="168" t="str">
        <f>IF(CODE(I94)&lt;60,IFERROR(VLOOKUP([1]RR1401!I81,'[1]Inläsning RR'!$C$3:$C$128,1,FALSE),"SAKNAS"),"")</f>
        <v>7610</v>
      </c>
      <c r="L94" s="83"/>
    </row>
    <row r="95" spans="1:12" ht="15" x14ac:dyDescent="0.25">
      <c r="A95" s="457" t="s">
        <v>160</v>
      </c>
      <c r="B95" s="457"/>
      <c r="C95" s="458"/>
      <c r="D95" s="458"/>
      <c r="E95" s="458"/>
      <c r="F95" s="458"/>
      <c r="G95" s="168"/>
      <c r="H95" s="168"/>
      <c r="I95" s="168" t="str">
        <f t="shared" si="1"/>
        <v>7610</v>
      </c>
      <c r="J95" s="168" t="str">
        <f>IF(CODE(I95)&lt;60,IFERROR(VLOOKUP([1]RR1401!I81,'[1]Inläsning RR'!$C$3:$C$128,1,FALSE),"SAKNAS"),"")</f>
        <v>7610</v>
      </c>
      <c r="L95" s="83"/>
    </row>
    <row r="96" spans="1:12" ht="15" customHeight="1" x14ac:dyDescent="0.25">
      <c r="A96" s="457" t="s">
        <v>161</v>
      </c>
      <c r="B96" s="457"/>
      <c r="C96" s="458"/>
      <c r="D96" s="458"/>
      <c r="E96" s="458"/>
      <c r="F96" s="458"/>
      <c r="G96" s="168"/>
      <c r="H96" s="168"/>
      <c r="I96" s="168" t="str">
        <f t="shared" si="1"/>
        <v>7620</v>
      </c>
      <c r="J96" s="168" t="str">
        <f>IF(CODE(I96)&lt;60,IFERROR(VLOOKUP([1]RR1401!I82,'[1]Inläsning RR'!$C$3:$C$128,1,FALSE),"SAKNAS"),"")</f>
        <v>7620</v>
      </c>
      <c r="L96" s="83"/>
    </row>
    <row r="97" spans="1:12" ht="15" x14ac:dyDescent="0.25">
      <c r="A97" s="457" t="s">
        <v>208</v>
      </c>
      <c r="B97" s="457"/>
      <c r="C97" s="458"/>
      <c r="D97" s="458"/>
      <c r="E97" s="458"/>
      <c r="F97" s="458"/>
      <c r="G97" s="168"/>
      <c r="H97" s="168"/>
      <c r="I97" s="168" t="str">
        <f t="shared" si="1"/>
        <v>7650</v>
      </c>
      <c r="J97" s="168" t="str">
        <f>IF(CODE(I97)&lt;60,IFERROR(VLOOKUP([1]RR1401!I83,'[1]Inläsning RR'!$C$3:$C$128,1,FALSE),"SAKNAS"),"")</f>
        <v>7650</v>
      </c>
      <c r="L97" s="83"/>
    </row>
    <row r="98" spans="1:12" ht="15" customHeight="1" x14ac:dyDescent="0.25">
      <c r="A98" s="457" t="s">
        <v>62</v>
      </c>
      <c r="B98" s="457"/>
      <c r="C98" s="458"/>
      <c r="D98" s="458"/>
      <c r="E98" s="458"/>
      <c r="F98" s="458"/>
      <c r="G98" s="168"/>
      <c r="H98" s="168"/>
      <c r="I98" s="168" t="str">
        <f t="shared" si="1"/>
        <v>7698</v>
      </c>
      <c r="J98" s="168" t="str">
        <f>IF(CODE(I98)&lt;60,IFERROR(VLOOKUP([1]RR1401!I84,'[1]Inläsning RR'!$C$3:$C$128,1,FALSE),"SAKNAS"),"")</f>
        <v>7698</v>
      </c>
      <c r="L98" s="83"/>
    </row>
    <row r="99" spans="1:12" ht="15" x14ac:dyDescent="0.25">
      <c r="A99" s="457" t="s">
        <v>206</v>
      </c>
      <c r="B99" s="457"/>
      <c r="C99" s="458"/>
      <c r="D99" s="458"/>
      <c r="E99" s="458"/>
      <c r="F99" s="458"/>
      <c r="G99" s="168"/>
      <c r="H99" s="168"/>
      <c r="I99" s="168" t="str">
        <f t="shared" si="1"/>
        <v>7690</v>
      </c>
      <c r="J99" s="168" t="str">
        <f>IF(CODE(I99)&lt;60,IFERROR(VLOOKUP([1]RR1401!I85,'[1]Inläsning RR'!$C$3:$C$128,1,FALSE),"SAKNAS"),"")</f>
        <v>7690</v>
      </c>
      <c r="L99" s="83"/>
    </row>
    <row r="100" spans="1:12" ht="15" x14ac:dyDescent="0.25">
      <c r="A100" s="459" t="s">
        <v>63</v>
      </c>
      <c r="B100" s="459"/>
      <c r="C100" s="460">
        <f>+SUM(C76:D99)</f>
        <v>0</v>
      </c>
      <c r="D100" s="460"/>
      <c r="E100" s="460"/>
      <c r="F100" s="460"/>
      <c r="G100" s="168"/>
      <c r="H100" s="168"/>
      <c r="I100" s="168" t="str">
        <f t="shared" si="1"/>
        <v>Summ</v>
      </c>
      <c r="J100" s="168" t="str">
        <f>IF(CODE(I100)&lt;60,IFERROR(VLOOKUP([1]RR1401!I86,'[1]Inläsning RR'!$C$3:$C$128,1,FALSE),"SAKNAS"),"")</f>
        <v/>
      </c>
      <c r="L100" s="83"/>
    </row>
    <row r="101" spans="1:12" ht="15" customHeight="1" x14ac:dyDescent="0.25">
      <c r="A101" s="459" t="s">
        <v>128</v>
      </c>
      <c r="B101" s="459"/>
      <c r="C101" s="462" t="s">
        <v>80</v>
      </c>
      <c r="D101" s="462"/>
      <c r="E101" s="462"/>
      <c r="F101" s="462"/>
      <c r="G101" s="168"/>
      <c r="H101" s="168"/>
      <c r="I101" s="168" t="str">
        <f t="shared" si="1"/>
        <v>Övri</v>
      </c>
      <c r="J101" s="168" t="str">
        <f>IF(CODE(I101)&lt;60,IFERROR(VLOOKUP([1]RR1401!I87,'[1]Inläsning RR'!$C$3:$C$128,1,FALSE),"SAKNAS"),"")</f>
        <v/>
      </c>
      <c r="L101" s="83"/>
    </row>
    <row r="102" spans="1:12" ht="16.5" customHeight="1" x14ac:dyDescent="0.25">
      <c r="A102" s="457" t="s">
        <v>217</v>
      </c>
      <c r="B102" s="457"/>
      <c r="C102" s="458"/>
      <c r="D102" s="458"/>
      <c r="E102" s="458"/>
      <c r="F102" s="458"/>
      <c r="G102" s="168"/>
      <c r="H102" s="168"/>
      <c r="I102" s="168" t="str">
        <f t="shared" si="1"/>
        <v>7960</v>
      </c>
      <c r="J102" s="168" t="str">
        <f>IF(CODE(I102)&lt;60,IFERROR(VLOOKUP([1]RR1401!I88,'[1]Inläsning RR'!$C$3:$C$128,1,FALSE),"SAKNAS"),"")</f>
        <v>7960</v>
      </c>
      <c r="L102" s="83"/>
    </row>
    <row r="103" spans="1:12" ht="17.25" customHeight="1" x14ac:dyDescent="0.25">
      <c r="A103" s="459" t="s">
        <v>127</v>
      </c>
      <c r="B103" s="459"/>
      <c r="C103" s="460">
        <f>+C102</f>
        <v>0</v>
      </c>
      <c r="D103" s="460"/>
      <c r="E103" s="460"/>
      <c r="F103" s="460"/>
      <c r="G103" s="168"/>
      <c r="H103" s="168"/>
      <c r="I103" s="168" t="str">
        <f t="shared" si="1"/>
        <v>Summ</v>
      </c>
      <c r="J103" s="168" t="str">
        <f>IF(CODE(I103)&lt;60,IFERROR(VLOOKUP([1]RR1401!I89,'[1]Inläsning RR'!$C$3:$C$128,1,FALSE),"SAKNAS"),"")</f>
        <v/>
      </c>
      <c r="L103" s="83"/>
    </row>
    <row r="104" spans="1:12" ht="16.5" thickBot="1" x14ac:dyDescent="0.3">
      <c r="A104" s="463" t="s">
        <v>64</v>
      </c>
      <c r="B104" s="463"/>
      <c r="C104" s="464">
        <f>+C103+C100+C74+C26</f>
        <v>0</v>
      </c>
      <c r="D104" s="464"/>
      <c r="E104" s="464"/>
      <c r="F104" s="464"/>
      <c r="G104" s="168"/>
      <c r="H104" s="168"/>
      <c r="I104" s="168" t="str">
        <f t="shared" si="1"/>
        <v>Summ</v>
      </c>
      <c r="J104" s="168" t="str">
        <f>IF(CODE(I104)&lt;60,IFERROR(VLOOKUP([1]RR1401!I90,'[1]Inläsning RR'!$C$3:$C$128,1,FALSE),"SAKNAS"),"")</f>
        <v/>
      </c>
      <c r="L104" s="83"/>
    </row>
    <row r="105" spans="1:12" ht="17.25" thickTop="1" thickBot="1" x14ac:dyDescent="0.3">
      <c r="A105" s="463" t="s">
        <v>65</v>
      </c>
      <c r="B105" s="463"/>
      <c r="C105" s="464">
        <f>C19+C26+C74+C100+C103</f>
        <v>0</v>
      </c>
      <c r="D105" s="464"/>
      <c r="E105" s="464"/>
      <c r="F105" s="464"/>
      <c r="G105" s="168"/>
      <c r="H105" s="168"/>
      <c r="I105" s="168" t="str">
        <f t="shared" si="1"/>
        <v>Resu</v>
      </c>
      <c r="J105" s="168" t="str">
        <f>IF(CODE(I105)&lt;60,IFERROR(VLOOKUP([1]RR1401!I91,'[1]Inläsning RR'!$C$3:$C$128,1,FALSE),"SAKNAS"),"")</f>
        <v/>
      </c>
      <c r="L105" s="83"/>
    </row>
    <row r="106" spans="1:12" ht="15" customHeight="1" thickTop="1" x14ac:dyDescent="0.25">
      <c r="A106" s="465" t="s">
        <v>17</v>
      </c>
      <c r="B106" s="465"/>
      <c r="C106" s="466" t="s">
        <v>80</v>
      </c>
      <c r="D106" s="466"/>
      <c r="E106" s="466"/>
      <c r="F106" s="466"/>
      <c r="G106" s="168"/>
      <c r="H106" s="168"/>
      <c r="I106" s="168" t="str">
        <f t="shared" si="1"/>
        <v>Avsk</v>
      </c>
      <c r="J106" s="168" t="str">
        <f>IF(CODE(I106)&lt;60,IFERROR(VLOOKUP([1]RR1401!I92,'[1]Inläsning RR'!$C$3:$C$128,1,FALSE),"SAKNAS"),"")</f>
        <v/>
      </c>
      <c r="L106" s="83"/>
    </row>
    <row r="107" spans="1:12" ht="15" customHeight="1" x14ac:dyDescent="0.25">
      <c r="A107" s="459" t="s">
        <v>66</v>
      </c>
      <c r="B107" s="459"/>
      <c r="C107" s="462" t="s">
        <v>80</v>
      </c>
      <c r="D107" s="462"/>
      <c r="E107" s="462"/>
      <c r="F107" s="462"/>
      <c r="G107" s="168"/>
      <c r="H107" s="168"/>
      <c r="I107" s="168" t="str">
        <f t="shared" si="1"/>
        <v>Avsk</v>
      </c>
      <c r="J107" s="168" t="str">
        <f>IF(CODE(I107)&lt;60,IFERROR(VLOOKUP([1]RR1401!I93,'[1]Inläsning RR'!$C$3:$C$128,1,FALSE),"SAKNAS"),"")</f>
        <v/>
      </c>
      <c r="L107" s="83"/>
    </row>
    <row r="108" spans="1:12" ht="15" x14ac:dyDescent="0.25">
      <c r="A108" s="457" t="s">
        <v>213</v>
      </c>
      <c r="B108" s="457"/>
      <c r="C108" s="458"/>
      <c r="D108" s="458"/>
      <c r="E108" s="458"/>
      <c r="F108" s="458"/>
      <c r="G108" s="168"/>
      <c r="H108" s="168"/>
      <c r="I108" s="168" t="str">
        <f t="shared" si="1"/>
        <v>7831</v>
      </c>
      <c r="J108" s="168" t="str">
        <f>IF(CODE(I108)&lt;60,IFERROR(VLOOKUP([1]RR1401!I94,'[1]Inläsning RR'!$C$3:$C$128,1,FALSE),"SAKNAS"),"")</f>
        <v>7831</v>
      </c>
      <c r="L108" s="83"/>
    </row>
    <row r="109" spans="1:12" ht="17.25" customHeight="1" x14ac:dyDescent="0.25">
      <c r="A109" s="459" t="s">
        <v>67</v>
      </c>
      <c r="B109" s="459"/>
      <c r="C109" s="460">
        <f>SUM(C108:C108)</f>
        <v>0</v>
      </c>
      <c r="D109" s="460"/>
      <c r="E109" s="460"/>
      <c r="F109" s="460"/>
      <c r="G109" s="168"/>
      <c r="H109" s="168"/>
      <c r="I109" s="168" t="str">
        <f t="shared" si="1"/>
        <v>Summ</v>
      </c>
      <c r="J109" s="168" t="str">
        <f>IF(CODE(I109)&lt;60,IFERROR(VLOOKUP([1]RR1401!I95,'[1]Inläsning RR'!$C$3:$C$128,1,FALSE),"SAKNAS"),"")</f>
        <v/>
      </c>
      <c r="L109" s="83"/>
    </row>
    <row r="110" spans="1:12" ht="16.5" thickBot="1" x14ac:dyDescent="0.3">
      <c r="A110" s="463" t="s">
        <v>68</v>
      </c>
      <c r="B110" s="463"/>
      <c r="C110" s="464">
        <f>C109</f>
        <v>0</v>
      </c>
      <c r="D110" s="464"/>
      <c r="E110" s="464"/>
      <c r="F110" s="464"/>
      <c r="G110" s="168"/>
      <c r="H110" s="168"/>
      <c r="I110" s="168" t="str">
        <f t="shared" si="1"/>
        <v>Summ</v>
      </c>
      <c r="J110" s="168" t="str">
        <f>IF(CODE(I110)&lt;60,IFERROR(VLOOKUP([1]RR1401!I96,'[1]Inläsning RR'!$C$3:$C$128,1,FALSE),"SAKNAS"),"")</f>
        <v/>
      </c>
      <c r="L110" s="83"/>
    </row>
    <row r="111" spans="1:12" ht="15" customHeight="1" thickTop="1" thickBot="1" x14ac:dyDescent="0.3">
      <c r="A111" s="463" t="s">
        <v>69</v>
      </c>
      <c r="B111" s="463"/>
      <c r="C111" s="464">
        <f>+C105+C110</f>
        <v>0</v>
      </c>
      <c r="D111" s="464"/>
      <c r="E111" s="464"/>
      <c r="F111" s="464"/>
      <c r="G111" s="168"/>
      <c r="H111" s="168"/>
      <c r="I111" s="168" t="str">
        <f t="shared" si="1"/>
        <v>Resu</v>
      </c>
      <c r="J111" s="168" t="str">
        <f>IF(CODE(I111)&lt;60,IFERROR(VLOOKUP([1]RR1401!I97,'[1]Inläsning RR'!$C$3:$C$128,1,FALSE),"SAKNAS"),"")</f>
        <v/>
      </c>
      <c r="L111" s="83"/>
    </row>
    <row r="112" spans="1:12" ht="16.5" thickTop="1" x14ac:dyDescent="0.25">
      <c r="A112" s="465" t="s">
        <v>70</v>
      </c>
      <c r="B112" s="465"/>
      <c r="C112" s="466" t="s">
        <v>80</v>
      </c>
      <c r="D112" s="466"/>
      <c r="E112" s="466"/>
      <c r="F112" s="466"/>
      <c r="G112" s="168"/>
      <c r="H112" s="168"/>
      <c r="I112" s="168" t="str">
        <f t="shared" si="1"/>
        <v>Fina</v>
      </c>
      <c r="J112" s="168" t="str">
        <f>IF(CODE(I112)&lt;60,IFERROR(VLOOKUP([1]RR1401!I98,'[1]Inläsning RR'!$C$3:$C$128,1,FALSE),"SAKNAS"),"")</f>
        <v/>
      </c>
      <c r="L112" s="83"/>
    </row>
    <row r="113" spans="1:12" ht="15" x14ac:dyDescent="0.25">
      <c r="A113" s="459" t="s">
        <v>71</v>
      </c>
      <c r="B113" s="459"/>
      <c r="C113" s="462" t="s">
        <v>80</v>
      </c>
      <c r="D113" s="462"/>
      <c r="E113" s="462"/>
      <c r="F113" s="462"/>
      <c r="G113" s="168"/>
      <c r="H113" s="168"/>
      <c r="I113" s="168" t="str">
        <f t="shared" si="1"/>
        <v>Övri</v>
      </c>
      <c r="J113" s="168" t="str">
        <f>IF(CODE(I113)&lt;60,IFERROR(VLOOKUP([1]RR1401!I99,'[1]Inläsning RR'!$C$3:$C$128,1,FALSE),"SAKNAS"),"")</f>
        <v/>
      </c>
      <c r="L113" s="83"/>
    </row>
    <row r="114" spans="1:12" ht="15" customHeight="1" x14ac:dyDescent="0.25">
      <c r="A114" s="457" t="s">
        <v>162</v>
      </c>
      <c r="B114" s="457"/>
      <c r="C114" s="458"/>
      <c r="D114" s="458"/>
      <c r="E114" s="458"/>
      <c r="F114" s="458"/>
      <c r="G114" s="168"/>
      <c r="H114" s="168"/>
      <c r="I114" s="168" t="str">
        <f t="shared" si="1"/>
        <v>8300</v>
      </c>
      <c r="J114" s="168" t="str">
        <f>IF(CODE(I114)&lt;60,IFERROR(VLOOKUP([1]RR1401!I100,'[1]Inläsning RR'!$C$3:$C$128,1,FALSE),"SAKNAS"),"")</f>
        <v>8300</v>
      </c>
      <c r="L114" s="83"/>
    </row>
    <row r="115" spans="1:12" ht="15" customHeight="1" x14ac:dyDescent="0.25">
      <c r="A115" s="457" t="s">
        <v>72</v>
      </c>
      <c r="B115" s="457"/>
      <c r="C115" s="458"/>
      <c r="D115" s="458"/>
      <c r="E115" s="458"/>
      <c r="F115" s="458"/>
      <c r="G115" s="168"/>
      <c r="H115" s="168"/>
      <c r="I115" s="168" t="str">
        <f t="shared" si="1"/>
        <v>8314</v>
      </c>
      <c r="J115" s="168" t="str">
        <f>IF(CODE(I115)&lt;60,IFERROR(VLOOKUP([1]RR1401!I101,'[1]Inläsning RR'!$C$3:$C$128,1,FALSE),"SAKNAS"),"")</f>
        <v>8314</v>
      </c>
      <c r="L115" s="83"/>
    </row>
    <row r="116" spans="1:12" ht="15" x14ac:dyDescent="0.25">
      <c r="A116" s="459" t="s">
        <v>73</v>
      </c>
      <c r="B116" s="459"/>
      <c r="C116" s="460">
        <f>C114+C115</f>
        <v>0</v>
      </c>
      <c r="D116" s="460"/>
      <c r="E116" s="460"/>
      <c r="F116" s="460"/>
      <c r="G116" s="168"/>
      <c r="H116" s="168"/>
      <c r="I116" s="168" t="str">
        <f t="shared" si="1"/>
        <v>Summ</v>
      </c>
      <c r="J116" s="168" t="str">
        <f>IF(CODE(I116)&lt;60,IFERROR(VLOOKUP([1]RR1401!I102,'[1]Inläsning RR'!$C$3:$C$128,1,FALSE),"SAKNAS"),"")</f>
        <v/>
      </c>
      <c r="L116" s="83"/>
    </row>
    <row r="117" spans="1:12" ht="15" customHeight="1" x14ac:dyDescent="0.25">
      <c r="A117" s="459" t="s">
        <v>74</v>
      </c>
      <c r="B117" s="459"/>
      <c r="C117" s="462" t="s">
        <v>80</v>
      </c>
      <c r="D117" s="462"/>
      <c r="E117" s="462"/>
      <c r="F117" s="462"/>
      <c r="G117" s="168"/>
      <c r="H117" s="168"/>
      <c r="I117" s="168" t="str">
        <f t="shared" si="1"/>
        <v>Ränt</v>
      </c>
      <c r="J117" s="168" t="str">
        <f>IF(CODE(I117)&lt;60,IFERROR(VLOOKUP([1]RR1401!I103,'[1]Inläsning RR'!$C$3:$C$128,1,FALSE),"SAKNAS"),"")</f>
        <v/>
      </c>
      <c r="L117" s="83"/>
    </row>
    <row r="118" spans="1:12" ht="15" customHeight="1" x14ac:dyDescent="0.25">
      <c r="A118" s="457" t="s">
        <v>75</v>
      </c>
      <c r="B118" s="457"/>
      <c r="C118" s="449"/>
      <c r="D118" s="449"/>
      <c r="E118" s="449"/>
      <c r="F118" s="449"/>
      <c r="G118" s="168"/>
      <c r="H118" s="168"/>
      <c r="I118" s="168" t="str">
        <f t="shared" si="1"/>
        <v>8400</v>
      </c>
      <c r="J118" s="168" t="str">
        <f>IF(CODE(I118)&lt;60,IFERROR(VLOOKUP([1]RR1401!I104,'[1]Inläsning RR'!$C$3:$C$128,1,FALSE),"SAKNAS"),"")</f>
        <v>8400</v>
      </c>
      <c r="L118" s="83"/>
    </row>
    <row r="119" spans="1:12" ht="15" customHeight="1" x14ac:dyDescent="0.25">
      <c r="A119" s="457" t="s">
        <v>76</v>
      </c>
      <c r="B119" s="457"/>
      <c r="C119" s="458"/>
      <c r="D119" s="458"/>
      <c r="E119" s="458"/>
      <c r="F119" s="458"/>
      <c r="G119" s="168"/>
      <c r="H119" s="168"/>
      <c r="I119" s="168" t="str">
        <f t="shared" si="1"/>
        <v>8410</v>
      </c>
      <c r="J119" s="168" t="str">
        <f>IF(CODE(I119)&lt;60,IFERROR(VLOOKUP([1]RR1401!#REF!,'[1]Inläsning RR'!$C$3:$C$128,1,FALSE),"SAKNAS"),"")</f>
        <v>SAKNAS</v>
      </c>
      <c r="L119" s="83"/>
    </row>
    <row r="120" spans="1:12" ht="16.5" customHeight="1" x14ac:dyDescent="0.25">
      <c r="A120" s="457" t="s">
        <v>294</v>
      </c>
      <c r="B120" s="457"/>
      <c r="C120" s="458"/>
      <c r="D120" s="458"/>
      <c r="E120" s="458"/>
      <c r="F120" s="458"/>
      <c r="G120" s="168"/>
      <c r="H120" s="168"/>
      <c r="I120" s="168" t="str">
        <f t="shared" si="1"/>
        <v>8423</v>
      </c>
      <c r="J120" s="168" t="str">
        <f>IF(CODE(I120)&lt;60,IFERROR(VLOOKUP([1]RR1401!I105,'[1]Inläsning RR'!$C$3:$C$128,1,FALSE),"SAKNAS"),"")</f>
        <v>8423</v>
      </c>
      <c r="L120" s="83"/>
    </row>
    <row r="121" spans="1:12" ht="15" x14ac:dyDescent="0.25">
      <c r="A121" s="459" t="s">
        <v>77</v>
      </c>
      <c r="B121" s="459"/>
      <c r="C121" s="450">
        <f>+SUM(C118:D120)</f>
        <v>0</v>
      </c>
      <c r="D121" s="450"/>
      <c r="E121" s="450"/>
      <c r="F121" s="450"/>
      <c r="G121" s="168"/>
      <c r="H121" s="168"/>
      <c r="I121" s="168" t="str">
        <f t="shared" si="1"/>
        <v>Summ</v>
      </c>
      <c r="J121" s="168" t="str">
        <f>IF(CODE(I121)&lt;60,IFERROR(VLOOKUP([1]RR1401!I106,'[1]Inläsning RR'!$C$3:$C$128,1,FALSE),"SAKNAS"),"")</f>
        <v/>
      </c>
      <c r="L121" s="83"/>
    </row>
    <row r="122" spans="1:12" ht="16.5" thickBot="1" x14ac:dyDescent="0.25">
      <c r="A122" s="463" t="s">
        <v>78</v>
      </c>
      <c r="B122" s="463"/>
      <c r="C122" s="475">
        <f>+C116+C121</f>
        <v>0</v>
      </c>
      <c r="D122" s="475"/>
      <c r="E122" s="475"/>
      <c r="F122" s="475"/>
      <c r="G122" s="168"/>
      <c r="H122" s="168"/>
      <c r="I122" s="168" t="str">
        <f t="shared" si="1"/>
        <v>Summ</v>
      </c>
      <c r="J122" s="168" t="str">
        <f>IF(CODE(I122)&lt;60,IFERROR(VLOOKUP([1]RR1401!I107,'[1]Inläsning RR'!$C$3:$C$128,1,FALSE),"SAKNAS"),"")</f>
        <v/>
      </c>
    </row>
    <row r="123" spans="1:12" ht="17.25" thickTop="1" thickBot="1" x14ac:dyDescent="0.25">
      <c r="A123" s="463" t="s">
        <v>79</v>
      </c>
      <c r="B123" s="463"/>
      <c r="C123" s="475">
        <f>+C111+C122</f>
        <v>0</v>
      </c>
      <c r="D123" s="475"/>
      <c r="E123" s="475"/>
      <c r="F123" s="475"/>
      <c r="G123" s="168"/>
      <c r="H123" s="168"/>
      <c r="I123" s="168" t="str">
        <f t="shared" si="1"/>
        <v>Prel</v>
      </c>
      <c r="J123" s="168" t="str">
        <f>IF(CODE(I123)&lt;60,IFERROR(VLOOKUP([1]RR1401!I108,'[1]Inläsning RR'!$C$3:$C$128,1,FALSE),"SAKNAS"),"")</f>
        <v/>
      </c>
    </row>
    <row r="124" spans="1:12" ht="13.5" thickTop="1" x14ac:dyDescent="0.2">
      <c r="A124" s="168"/>
      <c r="B124" s="168"/>
      <c r="C124" s="170"/>
      <c r="D124" s="170"/>
      <c r="E124" s="170"/>
      <c r="F124" s="170"/>
      <c r="G124" s="168"/>
      <c r="H124" s="168"/>
      <c r="I124" s="168"/>
      <c r="J124" s="168"/>
    </row>
    <row r="125" spans="1:12" x14ac:dyDescent="0.2">
      <c r="A125" s="168"/>
      <c r="B125" s="168"/>
      <c r="C125" s="170"/>
      <c r="D125" s="170"/>
      <c r="E125" s="170"/>
      <c r="F125" s="170"/>
      <c r="G125" s="168"/>
      <c r="H125" s="168"/>
      <c r="I125" s="168"/>
      <c r="J125" s="168"/>
    </row>
  </sheetData>
  <mergeCells count="346">
    <mergeCell ref="A7:B7"/>
    <mergeCell ref="C7:D7"/>
    <mergeCell ref="E7:F7"/>
    <mergeCell ref="A8:B8"/>
    <mergeCell ref="C8:D8"/>
    <mergeCell ref="E8:F8"/>
    <mergeCell ref="A2:E2"/>
    <mergeCell ref="D3:F3"/>
    <mergeCell ref="A5:B5"/>
    <mergeCell ref="C5:D5"/>
    <mergeCell ref="E5:F5"/>
    <mergeCell ref="A6:B6"/>
    <mergeCell ref="C6:D6"/>
    <mergeCell ref="E6:F6"/>
    <mergeCell ref="A13:B13"/>
    <mergeCell ref="C13:D13"/>
    <mergeCell ref="E13:F13"/>
    <mergeCell ref="A14:B14"/>
    <mergeCell ref="C14:D14"/>
    <mergeCell ref="E14:F14"/>
    <mergeCell ref="C9:D9"/>
    <mergeCell ref="A10:B10"/>
    <mergeCell ref="C10:D10"/>
    <mergeCell ref="E10:F10"/>
    <mergeCell ref="C11:D11"/>
    <mergeCell ref="A12:B12"/>
    <mergeCell ref="C12:D12"/>
    <mergeCell ref="E12:F12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22:B22"/>
    <mergeCell ref="C22:D22"/>
    <mergeCell ref="E22:F22"/>
    <mergeCell ref="A23:B23"/>
    <mergeCell ref="C23:D23"/>
    <mergeCell ref="E23:F23"/>
    <mergeCell ref="A19:B19"/>
    <mergeCell ref="C19:D19"/>
    <mergeCell ref="E19:F19"/>
    <mergeCell ref="A21:B21"/>
    <mergeCell ref="C21:D21"/>
    <mergeCell ref="E21:F21"/>
    <mergeCell ref="A26:B26"/>
    <mergeCell ref="C26:D26"/>
    <mergeCell ref="E26:F26"/>
    <mergeCell ref="A27:B27"/>
    <mergeCell ref="C27:D27"/>
    <mergeCell ref="E27:F27"/>
    <mergeCell ref="A24:B24"/>
    <mergeCell ref="C24:D24"/>
    <mergeCell ref="E24:F24"/>
    <mergeCell ref="A25:B25"/>
    <mergeCell ref="C25:D25"/>
    <mergeCell ref="E25:F25"/>
    <mergeCell ref="A30:B30"/>
    <mergeCell ref="C30:D30"/>
    <mergeCell ref="E30:F30"/>
    <mergeCell ref="A31:B31"/>
    <mergeCell ref="C31:D31"/>
    <mergeCell ref="E31:F31"/>
    <mergeCell ref="A28:B28"/>
    <mergeCell ref="C28:D28"/>
    <mergeCell ref="E28:F28"/>
    <mergeCell ref="A29:B29"/>
    <mergeCell ref="C29:D29"/>
    <mergeCell ref="E29:F29"/>
    <mergeCell ref="A34:B34"/>
    <mergeCell ref="C34:D34"/>
    <mergeCell ref="E34:F34"/>
    <mergeCell ref="A35:B35"/>
    <mergeCell ref="C35:D35"/>
    <mergeCell ref="E35:F35"/>
    <mergeCell ref="A32:B32"/>
    <mergeCell ref="C32:D32"/>
    <mergeCell ref="E32:F32"/>
    <mergeCell ref="A33:B33"/>
    <mergeCell ref="C33:D33"/>
    <mergeCell ref="E33:F33"/>
    <mergeCell ref="A38:B38"/>
    <mergeCell ref="C38:D38"/>
    <mergeCell ref="E38:F38"/>
    <mergeCell ref="A39:B39"/>
    <mergeCell ref="C39:D39"/>
    <mergeCell ref="E39:F39"/>
    <mergeCell ref="A36:B36"/>
    <mergeCell ref="C36:D36"/>
    <mergeCell ref="E36:F36"/>
    <mergeCell ref="A37:B37"/>
    <mergeCell ref="C37:D37"/>
    <mergeCell ref="E37:F37"/>
    <mergeCell ref="A42:B42"/>
    <mergeCell ref="C42:D42"/>
    <mergeCell ref="E42:F42"/>
    <mergeCell ref="A43:B43"/>
    <mergeCell ref="C43:D43"/>
    <mergeCell ref="E43:F43"/>
    <mergeCell ref="A40:B40"/>
    <mergeCell ref="C40:D40"/>
    <mergeCell ref="E40:F40"/>
    <mergeCell ref="A41:B41"/>
    <mergeCell ref="C41:D41"/>
    <mergeCell ref="E41:F41"/>
    <mergeCell ref="A47:B47"/>
    <mergeCell ref="C47:D47"/>
    <mergeCell ref="E47:F47"/>
    <mergeCell ref="A48:B48"/>
    <mergeCell ref="C48:D48"/>
    <mergeCell ref="E48:F48"/>
    <mergeCell ref="A44:B44"/>
    <mergeCell ref="C44:D44"/>
    <mergeCell ref="E44:F44"/>
    <mergeCell ref="C45:D45"/>
    <mergeCell ref="A46:B46"/>
    <mergeCell ref="C46:D46"/>
    <mergeCell ref="E46:F46"/>
    <mergeCell ref="A52:B52"/>
    <mergeCell ref="C52:D52"/>
    <mergeCell ref="A53:B53"/>
    <mergeCell ref="C53:D53"/>
    <mergeCell ref="E53:F53"/>
    <mergeCell ref="A54:B54"/>
    <mergeCell ref="C54:D54"/>
    <mergeCell ref="E54:F54"/>
    <mergeCell ref="A49:B49"/>
    <mergeCell ref="C49:D49"/>
    <mergeCell ref="E49:F49"/>
    <mergeCell ref="C50:D50"/>
    <mergeCell ref="A51:B51"/>
    <mergeCell ref="C51:D51"/>
    <mergeCell ref="E51:F51"/>
    <mergeCell ref="A57:B57"/>
    <mergeCell ref="C57:D57"/>
    <mergeCell ref="E57:F57"/>
    <mergeCell ref="A58:B58"/>
    <mergeCell ref="C58:D58"/>
    <mergeCell ref="E58:F58"/>
    <mergeCell ref="A55:B55"/>
    <mergeCell ref="C55:D55"/>
    <mergeCell ref="E55:F55"/>
    <mergeCell ref="A56:B56"/>
    <mergeCell ref="C56:D56"/>
    <mergeCell ref="E56:F56"/>
    <mergeCell ref="A61:B61"/>
    <mergeCell ref="C61:D61"/>
    <mergeCell ref="E61:F61"/>
    <mergeCell ref="A62:B62"/>
    <mergeCell ref="C62:D62"/>
    <mergeCell ref="E62:F62"/>
    <mergeCell ref="A59:B59"/>
    <mergeCell ref="C59:D59"/>
    <mergeCell ref="E59:F59"/>
    <mergeCell ref="A60:B60"/>
    <mergeCell ref="C60:D60"/>
    <mergeCell ref="E60:F60"/>
    <mergeCell ref="A65:B65"/>
    <mergeCell ref="C65:D65"/>
    <mergeCell ref="E65:F65"/>
    <mergeCell ref="A66:B66"/>
    <mergeCell ref="C66:D66"/>
    <mergeCell ref="E66:F66"/>
    <mergeCell ref="A63:B63"/>
    <mergeCell ref="C63:D63"/>
    <mergeCell ref="E63:F63"/>
    <mergeCell ref="A64:B64"/>
    <mergeCell ref="C64:D64"/>
    <mergeCell ref="E64:F64"/>
    <mergeCell ref="A69:B69"/>
    <mergeCell ref="C69:D69"/>
    <mergeCell ref="E69:F69"/>
    <mergeCell ref="A70:B70"/>
    <mergeCell ref="C70:D70"/>
    <mergeCell ref="E70:F70"/>
    <mergeCell ref="A67:B67"/>
    <mergeCell ref="C67:D67"/>
    <mergeCell ref="E67:F67"/>
    <mergeCell ref="A68:B68"/>
    <mergeCell ref="C68:D68"/>
    <mergeCell ref="E68:F68"/>
    <mergeCell ref="A73:B73"/>
    <mergeCell ref="C73:D73"/>
    <mergeCell ref="E73:F73"/>
    <mergeCell ref="A74:B74"/>
    <mergeCell ref="C74:D74"/>
    <mergeCell ref="E74:F74"/>
    <mergeCell ref="A71:B71"/>
    <mergeCell ref="C71:D71"/>
    <mergeCell ref="E71:F71"/>
    <mergeCell ref="A72:B72"/>
    <mergeCell ref="C72:D72"/>
    <mergeCell ref="E72:F72"/>
    <mergeCell ref="A77:B77"/>
    <mergeCell ref="C77:D77"/>
    <mergeCell ref="E77:F77"/>
    <mergeCell ref="A78:B78"/>
    <mergeCell ref="C78:D78"/>
    <mergeCell ref="E78:F78"/>
    <mergeCell ref="A75:B75"/>
    <mergeCell ref="C75:D75"/>
    <mergeCell ref="E75:F75"/>
    <mergeCell ref="A76:B76"/>
    <mergeCell ref="C76:D76"/>
    <mergeCell ref="E76:F76"/>
    <mergeCell ref="A81:B81"/>
    <mergeCell ref="C81:D81"/>
    <mergeCell ref="E81:F81"/>
    <mergeCell ref="A82:B82"/>
    <mergeCell ref="C82:D82"/>
    <mergeCell ref="E82:F82"/>
    <mergeCell ref="A79:B79"/>
    <mergeCell ref="C79:D79"/>
    <mergeCell ref="E79:F79"/>
    <mergeCell ref="A80:B80"/>
    <mergeCell ref="C80:D80"/>
    <mergeCell ref="E80:F80"/>
    <mergeCell ref="A85:B85"/>
    <mergeCell ref="C85:D85"/>
    <mergeCell ref="E85:F85"/>
    <mergeCell ref="A86:B86"/>
    <mergeCell ref="C86:D86"/>
    <mergeCell ref="E86:F86"/>
    <mergeCell ref="A83:B83"/>
    <mergeCell ref="C83:D83"/>
    <mergeCell ref="E83:F83"/>
    <mergeCell ref="A84:B84"/>
    <mergeCell ref="C84:D84"/>
    <mergeCell ref="E84:F84"/>
    <mergeCell ref="A89:B89"/>
    <mergeCell ref="C89:D89"/>
    <mergeCell ref="E89:F89"/>
    <mergeCell ref="A90:B90"/>
    <mergeCell ref="C90:D90"/>
    <mergeCell ref="E90:F90"/>
    <mergeCell ref="A87:B87"/>
    <mergeCell ref="C87:D87"/>
    <mergeCell ref="E87:F87"/>
    <mergeCell ref="A88:B88"/>
    <mergeCell ref="C88:D88"/>
    <mergeCell ref="E88:F88"/>
    <mergeCell ref="A93:B93"/>
    <mergeCell ref="C93:D93"/>
    <mergeCell ref="E93:F93"/>
    <mergeCell ref="A94:B94"/>
    <mergeCell ref="C94:D94"/>
    <mergeCell ref="A95:B95"/>
    <mergeCell ref="C95:D95"/>
    <mergeCell ref="E95:F95"/>
    <mergeCell ref="A91:B91"/>
    <mergeCell ref="C91:D91"/>
    <mergeCell ref="E91:F91"/>
    <mergeCell ref="A92:B92"/>
    <mergeCell ref="C92:D92"/>
    <mergeCell ref="E92:F92"/>
    <mergeCell ref="A98:B98"/>
    <mergeCell ref="C98:D98"/>
    <mergeCell ref="E98:F98"/>
    <mergeCell ref="A99:B99"/>
    <mergeCell ref="C99:D99"/>
    <mergeCell ref="E99:F99"/>
    <mergeCell ref="A96:B96"/>
    <mergeCell ref="C96:D96"/>
    <mergeCell ref="E96:F96"/>
    <mergeCell ref="A97:B97"/>
    <mergeCell ref="C97:D97"/>
    <mergeCell ref="E97:F97"/>
    <mergeCell ref="A102:B102"/>
    <mergeCell ref="C102:D102"/>
    <mergeCell ref="E102:F102"/>
    <mergeCell ref="A103:B103"/>
    <mergeCell ref="C103:D103"/>
    <mergeCell ref="E103:F103"/>
    <mergeCell ref="A100:B100"/>
    <mergeCell ref="C100:D100"/>
    <mergeCell ref="E100:F100"/>
    <mergeCell ref="A101:B101"/>
    <mergeCell ref="C101:D101"/>
    <mergeCell ref="E101:F101"/>
    <mergeCell ref="A106:B106"/>
    <mergeCell ref="C106:D106"/>
    <mergeCell ref="E106:F106"/>
    <mergeCell ref="A107:B107"/>
    <mergeCell ref="C107:D107"/>
    <mergeCell ref="E107:F107"/>
    <mergeCell ref="A104:B104"/>
    <mergeCell ref="C104:D104"/>
    <mergeCell ref="E104:F104"/>
    <mergeCell ref="A105:B105"/>
    <mergeCell ref="C105:D105"/>
    <mergeCell ref="E105:F105"/>
    <mergeCell ref="A110:B110"/>
    <mergeCell ref="C110:D110"/>
    <mergeCell ref="E110:F110"/>
    <mergeCell ref="A111:B111"/>
    <mergeCell ref="C111:D111"/>
    <mergeCell ref="E111:F111"/>
    <mergeCell ref="A108:B108"/>
    <mergeCell ref="C108:D108"/>
    <mergeCell ref="E108:F108"/>
    <mergeCell ref="A109:B109"/>
    <mergeCell ref="C109:D109"/>
    <mergeCell ref="E109:F109"/>
    <mergeCell ref="A114:B114"/>
    <mergeCell ref="C114:D114"/>
    <mergeCell ref="E114:F114"/>
    <mergeCell ref="A115:B115"/>
    <mergeCell ref="C115:D115"/>
    <mergeCell ref="E115:F115"/>
    <mergeCell ref="A112:B112"/>
    <mergeCell ref="C112:D112"/>
    <mergeCell ref="E112:F112"/>
    <mergeCell ref="A113:B113"/>
    <mergeCell ref="C113:D113"/>
    <mergeCell ref="E113:F113"/>
    <mergeCell ref="A118:B118"/>
    <mergeCell ref="C118:D118"/>
    <mergeCell ref="E118:F118"/>
    <mergeCell ref="A119:B119"/>
    <mergeCell ref="C119:D119"/>
    <mergeCell ref="E119:F119"/>
    <mergeCell ref="A116:B116"/>
    <mergeCell ref="C116:D116"/>
    <mergeCell ref="E116:F116"/>
    <mergeCell ref="A117:B117"/>
    <mergeCell ref="C117:D117"/>
    <mergeCell ref="E117:F117"/>
    <mergeCell ref="A122:B122"/>
    <mergeCell ref="C122:D122"/>
    <mergeCell ref="E122:F122"/>
    <mergeCell ref="A123:B123"/>
    <mergeCell ref="C123:D123"/>
    <mergeCell ref="E123:F123"/>
    <mergeCell ref="A120:B120"/>
    <mergeCell ref="C120:D120"/>
    <mergeCell ref="E120:F120"/>
    <mergeCell ref="A121:B121"/>
    <mergeCell ref="C121:D121"/>
    <mergeCell ref="E121:F12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CF1D7F7656B334EA2E26FEB8016F9F5" ma:contentTypeVersion="3" ma:contentTypeDescription="Skapa ett nytt dokument." ma:contentTypeScope="" ma:versionID="d26cb6f2d1790138e03b8cc0645c753f">
  <xsd:schema xmlns:xsd="http://www.w3.org/2001/XMLSchema" xmlns:xs="http://www.w3.org/2001/XMLSchema" xmlns:p="http://schemas.microsoft.com/office/2006/metadata/properties" xmlns:ns2="f0d4bc71-fb02-400c-aaba-cb88556450b8" targetNamespace="http://schemas.microsoft.com/office/2006/metadata/properties" ma:root="true" ma:fieldsID="0d59fd8759963edf5c550281e83ad990" ns2:_="">
    <xsd:import namespace="f0d4bc71-fb02-400c-aaba-cb88556450b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d4bc71-fb02-400c-aaba-cb88556450b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E30C62-9E99-497A-8632-BEB1E51792A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97DC3E-F53E-4ADA-9BA6-78F9817AFF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d4bc71-fb02-400c-aaba-cb88556450b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AC2A44E-41A2-400D-A722-0AFA49A8A8D2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2006/metadata/properties"/>
    <ds:schemaRef ds:uri="f0d4bc71-fb02-400c-aaba-cb88556450b8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15</vt:i4>
      </vt:variant>
      <vt:variant>
        <vt:lpstr>Namngivna områden</vt:lpstr>
      </vt:variant>
      <vt:variant>
        <vt:i4>2</vt:i4>
      </vt:variant>
    </vt:vector>
  </HeadingPairs>
  <TitlesOfParts>
    <vt:vector size="17" baseType="lpstr">
      <vt:lpstr>RR2018Prognosis</vt:lpstr>
      <vt:lpstr>BRSummary</vt:lpstr>
      <vt:lpstr>BR Summary eng</vt:lpstr>
      <vt:lpstr>Prognos 2018</vt:lpstr>
      <vt:lpstr>RRsummary</vt:lpstr>
      <vt:lpstr>Inläsning RR</vt:lpstr>
      <vt:lpstr>Inläsning BR</vt:lpstr>
      <vt:lpstr>BR1801</vt:lpstr>
      <vt:lpstr>RR1801</vt:lpstr>
      <vt:lpstr>Instruktion</vt:lpstr>
      <vt:lpstr>Costs</vt:lpstr>
      <vt:lpstr>Personell</vt:lpstr>
      <vt:lpstr>Sales</vt:lpstr>
      <vt:lpstr>Cash flow</vt:lpstr>
      <vt:lpstr>Budget 2018-2023</vt:lpstr>
      <vt:lpstr>RR2018Prognosis!Utskriftsrubriker</vt:lpstr>
      <vt:lpstr>RRsummary!Utskriftsrubriker</vt:lpstr>
    </vt:vector>
  </TitlesOfParts>
  <Company>Sjätte AP-Fonden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SPalsson</dc:creator>
  <cp:lastModifiedBy>Henrik</cp:lastModifiedBy>
  <cp:lastPrinted>2013-05-07T07:28:50Z</cp:lastPrinted>
  <dcterms:created xsi:type="dcterms:W3CDTF">2013-01-15T06:55:40Z</dcterms:created>
  <dcterms:modified xsi:type="dcterms:W3CDTF">2018-11-09T13:29:00Z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0x0101003CF1D7F7656B334EA2E26FEB8016F9F5</vt:lpwstr>
  </property>
</Properties>
</file>